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bookViews>
    <workbookView xWindow="0" yWindow="0" windowWidth="28800" windowHeight="13740" tabRatio="599"/>
  </bookViews>
  <sheets>
    <sheet name="Ausfüllhilfe" sheetId="31" r:id="rId1"/>
    <sheet name="A_Stammdaten" sheetId="4" r:id="rId2"/>
    <sheet name="B_KKAuf" sheetId="36" r:id="rId3"/>
    <sheet name="D_SAV" sheetId="20" r:id="rId4"/>
    <sheet name="D1_Anl_Spiegel" sheetId="34" r:id="rId5"/>
    <sheet name="D2_BKZ_NAKB_SoPo" sheetId="24" r:id="rId6"/>
    <sheet name="D3_WAV" sheetId="27" r:id="rId7"/>
    <sheet name="D4_Zuordnung_HGB" sheetId="35" r:id="rId8"/>
    <sheet name="E_Erläuterung" sheetId="30" r:id="rId9"/>
    <sheet name="Ausfüllbeispiel AiB" sheetId="32" r:id="rId10"/>
    <sheet name="Listen" sheetId="21" r:id="rId11"/>
  </sheets>
  <externalReferences>
    <externalReference r:id="rId12"/>
    <externalReference r:id="rId13"/>
    <externalReference r:id="rId14"/>
    <externalReference r:id="rId15"/>
    <externalReference r:id="rId16"/>
  </externalReferences>
  <definedNames>
    <definedName name="_xlnm._FilterDatabase" localSheetId="3" hidden="1">D_SAV!$C$4:$AG$505</definedName>
    <definedName name="_xlnm._FilterDatabase" localSheetId="6" hidden="1">D3_WAV!$A$5:$Y$106</definedName>
    <definedName name="_Key1" localSheetId="9" hidden="1">#REF!</definedName>
    <definedName name="_Key1" localSheetId="0" hidden="1">#REF!</definedName>
    <definedName name="_Key1" localSheetId="2" hidden="1">#REF!</definedName>
    <definedName name="_Key1" localSheetId="4" hidden="1">#REF!</definedName>
    <definedName name="_Key1" localSheetId="7" hidden="1">#REF!</definedName>
    <definedName name="_Key1" localSheetId="8" hidden="1">#REF!</definedName>
    <definedName name="_Key1" hidden="1">#REF!</definedName>
    <definedName name="_Key2" localSheetId="9" hidden="1">#REF!</definedName>
    <definedName name="_Key2" localSheetId="0" hidden="1">#REF!</definedName>
    <definedName name="_Key2" localSheetId="2" hidden="1">#REF!</definedName>
    <definedName name="_Key2" localSheetId="4"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9" hidden="1">#REF!</definedName>
    <definedName name="_Sort" localSheetId="0" hidden="1">#REF!</definedName>
    <definedName name="_Sort" localSheetId="2" hidden="1">#REF!</definedName>
    <definedName name="_Sort" localSheetId="4" hidden="1">#REF!</definedName>
    <definedName name="_Sort" localSheetId="7" hidden="1">#REF!</definedName>
    <definedName name="_Sort" localSheetId="8" hidden="1">#REF!</definedName>
    <definedName name="_Sort" hidden="1">#REF!</definedName>
    <definedName name="_sort2" hidden="1">#REF!</definedName>
    <definedName name="Abschreibungsmethode">linear,degressiv</definedName>
    <definedName name="Anlagengruppen" localSheetId="2">[1]Listen!$A$2:$A$45</definedName>
    <definedName name="Anlagengruppen" localSheetId="4">[2]Listen!$A$2:$A$44</definedName>
    <definedName name="Anlagengruppen" localSheetId="7">[3]Listen!$A$2:$A$45</definedName>
    <definedName name="Anlagengruppen">Listen!$A$2:$A$45</definedName>
    <definedName name="Antragsjahre" localSheetId="2">[1]Listen!$D$2:$D$6</definedName>
    <definedName name="Antragsjahre" localSheetId="4">[1]Listen!$D$2:$D$6</definedName>
    <definedName name="Antragsjahre" localSheetId="7">[3]Listen!$D$2:$D$6</definedName>
    <definedName name="Antragsjahre">Listen!$H$2:$H$6</definedName>
    <definedName name="Bilanz_Nummern_Namen" localSheetId="4">[2]Listen!$D$2:$D$54</definedName>
    <definedName name="Bilanz_Nummern_Namen">[4]Listen!$D$2:$D$54</definedName>
    <definedName name="_xlnm.Print_Area" localSheetId="5">D2_BKZ_NAKB_SoPo!$B$1:$G$13</definedName>
    <definedName name="GuV_Nummern_Namen" localSheetId="4">[2]Listen!$E$2:$E$93</definedName>
    <definedName name="GuV_Nummern_Namen">[4]Listen!$E$2:$E$93</definedName>
    <definedName name="GuV_Sonstige" localSheetId="4">[2]Listen!$I$2:$I$12</definedName>
    <definedName name="GuV_Sonstige">[4]Listen!$I$2:$I$12</definedName>
    <definedName name="Investitionsjahre">Listen!$L$2:$L$8</definedName>
    <definedName name="Jahre" localSheetId="4">[2]Listen!$G$2:$G$6</definedName>
    <definedName name="Jahre">[4]Listen!$G$2:$G$6</definedName>
    <definedName name="Kategorie">[5]Listen!$E$2:$E$8</definedName>
    <definedName name="Kategorie_2">[5]Listen!$L$2:$L$4</definedName>
    <definedName name="Konten" localSheetId="4">[2]C3_SaLi!$S$4:$S$2502</definedName>
    <definedName name="Konten">[4]C3_SaLi!$S$4:$S$2502</definedName>
    <definedName name="NetzId" localSheetId="4">OFFSET([2]A_Stammdaten!$I$6,0,0,COUNTA([2]A_Stammdaten!$I$6:$I$105),1)</definedName>
    <definedName name="NetzId">OFFSET([4]A_Stammdaten!$I$6,0,0,COUNTA([4]A_Stammdaten!$I$6:$I$105),1)</definedName>
    <definedName name="NetzIds">OFFSET(A_Stammdaten!$A$14,0,0,COUNTA(A_Stammdaten!$A$14:$A$16),1)</definedName>
    <definedName name="Rückstellungsarten" localSheetId="4">[2]Listen!$F$2:$F$8</definedName>
    <definedName name="Rückstellungsarten">[4]Listen!$F$2:$F$8</definedName>
    <definedName name="Schlüssel" localSheetId="4">OFFSET([2]A2_Schlüssel!$B$3,0,0,COUNTA([2]A2_Schlüssel!$B$3:$B$102),1)</definedName>
    <definedName name="Schlüssel">OFFSET([4]A2_Schlüssel!$B$3,0,0,COUNTA([4]A2_Schlüssel!$B$3:$B$102),1)</definedName>
    <definedName name="Selbst_geschaffene_gewerbliche_Schutzrechte_und_ähnliche_Rechte_und_Werte">Listen!$M$2:$M$8</definedName>
    <definedName name="WAV_Positionen" localSheetId="2">[1]Listen!$E$2:$E$7</definedName>
    <definedName name="WAV_Positionen" localSheetId="4">[2]Listen!$H$2:$H$8</definedName>
    <definedName name="WAV_Positionen" localSheetId="7">[3]Listen!$E$2:$E$7</definedName>
    <definedName name="WAV_Positionen">Listen!$I$2:$I$7</definedName>
    <definedName name="Zeitreihe_1">Listen!$M$2:$M$8</definedName>
    <definedName name="Zeitreihe_2">Listen!$N$2:$N$14</definedName>
  </definedNames>
  <calcPr calcId="162913"/>
</workbook>
</file>

<file path=xl/calcChain.xml><?xml version="1.0" encoding="utf-8"?>
<calcChain xmlns="http://schemas.openxmlformats.org/spreadsheetml/2006/main">
  <c r="AF8" i="20" l="1"/>
  <c r="BB6" i="20" l="1"/>
  <c r="BB7" i="20"/>
  <c r="BB8" i="20"/>
  <c r="BB9" i="20"/>
  <c r="BB11" i="20"/>
  <c r="BB12" i="20"/>
  <c r="BB13" i="20"/>
  <c r="BB14" i="20"/>
  <c r="BB15" i="20"/>
  <c r="BB16" i="20"/>
  <c r="BB17" i="20"/>
  <c r="BB18" i="20"/>
  <c r="BB19" i="20"/>
  <c r="BB20" i="20"/>
  <c r="BB21" i="20"/>
  <c r="BB22" i="20"/>
  <c r="BB23" i="20"/>
  <c r="BB24" i="20"/>
  <c r="BB25" i="20"/>
  <c r="BB26" i="20"/>
  <c r="BB27" i="20"/>
  <c r="BB28" i="20"/>
  <c r="BB29" i="20"/>
  <c r="BB30" i="20"/>
  <c r="BB31" i="20"/>
  <c r="BB32" i="20"/>
  <c r="BB33" i="20"/>
  <c r="BB34" i="20"/>
  <c r="BB35" i="20"/>
  <c r="BB36" i="20"/>
  <c r="BB37" i="20"/>
  <c r="BB38" i="20"/>
  <c r="BB39" i="20"/>
  <c r="BB40" i="20"/>
  <c r="BB41" i="20"/>
  <c r="BB42" i="20"/>
  <c r="BB43" i="20"/>
  <c r="BB44" i="20"/>
  <c r="BB45" i="20"/>
  <c r="BB46" i="20"/>
  <c r="BB47" i="20"/>
  <c r="BB48" i="20"/>
  <c r="BB49" i="20"/>
  <c r="BB50" i="20"/>
  <c r="BB51" i="20"/>
  <c r="BB52" i="20"/>
  <c r="BB53" i="20"/>
  <c r="BB54" i="20"/>
  <c r="BB55" i="20"/>
  <c r="BB56" i="20"/>
  <c r="BB57" i="20"/>
  <c r="BB58" i="20"/>
  <c r="BB59" i="20"/>
  <c r="BB60" i="20"/>
  <c r="BB61" i="20"/>
  <c r="BB62" i="20"/>
  <c r="BB63" i="20"/>
  <c r="BB64" i="20"/>
  <c r="BB65" i="20"/>
  <c r="BB66" i="20"/>
  <c r="BB67" i="20"/>
  <c r="BB68" i="20"/>
  <c r="BB69" i="20"/>
  <c r="BB70" i="20"/>
  <c r="BB71" i="20"/>
  <c r="BB72" i="20"/>
  <c r="BB73" i="20"/>
  <c r="BB74" i="20"/>
  <c r="BB75" i="20"/>
  <c r="BB76" i="20"/>
  <c r="BB77" i="20"/>
  <c r="BB78" i="20"/>
  <c r="BB79" i="20"/>
  <c r="BB80" i="20"/>
  <c r="BB81" i="20"/>
  <c r="BB82" i="20"/>
  <c r="BB83" i="20"/>
  <c r="BB84" i="20"/>
  <c r="BB85" i="20"/>
  <c r="BB86" i="20"/>
  <c r="BB87" i="20"/>
  <c r="BB88" i="20"/>
  <c r="BB89" i="20"/>
  <c r="BB90" i="20"/>
  <c r="BB91" i="20"/>
  <c r="BB92" i="20"/>
  <c r="BB93" i="20"/>
  <c r="BB94" i="20"/>
  <c r="BB95" i="20"/>
  <c r="BB96" i="20"/>
  <c r="BB97" i="20"/>
  <c r="BB98" i="20"/>
  <c r="BB99" i="20"/>
  <c r="BB100" i="20"/>
  <c r="BB101" i="20"/>
  <c r="BB102" i="20"/>
  <c r="BB103" i="20"/>
  <c r="BB104" i="20"/>
  <c r="BB105" i="20"/>
  <c r="BB106" i="20"/>
  <c r="BB107" i="20"/>
  <c r="BB108" i="20"/>
  <c r="BB109" i="20"/>
  <c r="BB110" i="20"/>
  <c r="BB111" i="20"/>
  <c r="BB112" i="20"/>
  <c r="BB113" i="20"/>
  <c r="BB114" i="20"/>
  <c r="BB115" i="20"/>
  <c r="BB116" i="20"/>
  <c r="BB117" i="20"/>
  <c r="BB118" i="20"/>
  <c r="BB119" i="20"/>
  <c r="BB120" i="20"/>
  <c r="BB121" i="20"/>
  <c r="BB122" i="20"/>
  <c r="BB123" i="20"/>
  <c r="BB124" i="20"/>
  <c r="BB125" i="20"/>
  <c r="BB126" i="20"/>
  <c r="BB127" i="20"/>
  <c r="BB128" i="20"/>
  <c r="BB129" i="20"/>
  <c r="BB130" i="20"/>
  <c r="BB131" i="20"/>
  <c r="BB132" i="20"/>
  <c r="BB133" i="20"/>
  <c r="BB134" i="20"/>
  <c r="BB135" i="20"/>
  <c r="BB136" i="20"/>
  <c r="BB137" i="20"/>
  <c r="BB138" i="20"/>
  <c r="BB139" i="20"/>
  <c r="BB140" i="20"/>
  <c r="BB141" i="20"/>
  <c r="BB142" i="20"/>
  <c r="BB143" i="20"/>
  <c r="BB144" i="20"/>
  <c r="BB145" i="20"/>
  <c r="BB146" i="20"/>
  <c r="BB147" i="20"/>
  <c r="BB148" i="20"/>
  <c r="BB149" i="20"/>
  <c r="BB150" i="20"/>
  <c r="BB151" i="20"/>
  <c r="BB152" i="20"/>
  <c r="BB153" i="20"/>
  <c r="BB154" i="20"/>
  <c r="BB155" i="20"/>
  <c r="BB156" i="20"/>
  <c r="BB157" i="20"/>
  <c r="BB158" i="20"/>
  <c r="BB159" i="20"/>
  <c r="BB160" i="20"/>
  <c r="BB161" i="20"/>
  <c r="BB162" i="20"/>
  <c r="BB163" i="20"/>
  <c r="BB164" i="20"/>
  <c r="BB165" i="20"/>
  <c r="BB166" i="20"/>
  <c r="BB167" i="20"/>
  <c r="BB168" i="20"/>
  <c r="BB169" i="20"/>
  <c r="BB170" i="20"/>
  <c r="BB171" i="20"/>
  <c r="BB172" i="20"/>
  <c r="BB173" i="20"/>
  <c r="BB174" i="20"/>
  <c r="BB175" i="20"/>
  <c r="BB176" i="20"/>
  <c r="BB177" i="20"/>
  <c r="BB178" i="20"/>
  <c r="BB179" i="20"/>
  <c r="BB180" i="20"/>
  <c r="BB181" i="20"/>
  <c r="BB182" i="20"/>
  <c r="BB183" i="20"/>
  <c r="BB184" i="20"/>
  <c r="BB185" i="20"/>
  <c r="BB186" i="20"/>
  <c r="BB187" i="20"/>
  <c r="BB188" i="20"/>
  <c r="BB189" i="20"/>
  <c r="BB190" i="20"/>
  <c r="BB191" i="20"/>
  <c r="BB192" i="20"/>
  <c r="BB193" i="20"/>
  <c r="BB194" i="20"/>
  <c r="BB195" i="20"/>
  <c r="BB196" i="20"/>
  <c r="BB197" i="20"/>
  <c r="BB198" i="20"/>
  <c r="BB199" i="20"/>
  <c r="BB200" i="20"/>
  <c r="BB201" i="20"/>
  <c r="BB202" i="20"/>
  <c r="BB203" i="20"/>
  <c r="BB204" i="20"/>
  <c r="BB205" i="20"/>
  <c r="BB206" i="20"/>
  <c r="BB207" i="20"/>
  <c r="BB208" i="20"/>
  <c r="BB209" i="20"/>
  <c r="BB210" i="20"/>
  <c r="BB211" i="20"/>
  <c r="BB212" i="20"/>
  <c r="BB213" i="20"/>
  <c r="BB214" i="20"/>
  <c r="BB215" i="20"/>
  <c r="BB216" i="20"/>
  <c r="BB217" i="20"/>
  <c r="BB218" i="20"/>
  <c r="BB219" i="20"/>
  <c r="BB220" i="20"/>
  <c r="BB221" i="20"/>
  <c r="BB222" i="20"/>
  <c r="BB223" i="20"/>
  <c r="BB224" i="20"/>
  <c r="BB225" i="20"/>
  <c r="BB226" i="20"/>
  <c r="BB227" i="20"/>
  <c r="BB228" i="20"/>
  <c r="BB229" i="20"/>
  <c r="BB230" i="20"/>
  <c r="BB231" i="20"/>
  <c r="BB232" i="20"/>
  <c r="BB233" i="20"/>
  <c r="BB234" i="20"/>
  <c r="BB235" i="20"/>
  <c r="BB236" i="20"/>
  <c r="BB237" i="20"/>
  <c r="BB238" i="20"/>
  <c r="BB239" i="20"/>
  <c r="BB240" i="20"/>
  <c r="BB241" i="20"/>
  <c r="BB242" i="20"/>
  <c r="BB243" i="20"/>
  <c r="BB244" i="20"/>
  <c r="BB245" i="20"/>
  <c r="BB246" i="20"/>
  <c r="BB247" i="20"/>
  <c r="BB248" i="20"/>
  <c r="BB249" i="20"/>
  <c r="BB250" i="20"/>
  <c r="BB251" i="20"/>
  <c r="BB252" i="20"/>
  <c r="BB253" i="20"/>
  <c r="BB254" i="20"/>
  <c r="BB255" i="20"/>
  <c r="BB256" i="20"/>
  <c r="BB257" i="20"/>
  <c r="BB258" i="20"/>
  <c r="BB259" i="20"/>
  <c r="BB260" i="20"/>
  <c r="BB261" i="20"/>
  <c r="BB262" i="20"/>
  <c r="BB263" i="20"/>
  <c r="BB264" i="20"/>
  <c r="BB265" i="20"/>
  <c r="BB266" i="20"/>
  <c r="BB267" i="20"/>
  <c r="BB268" i="20"/>
  <c r="BB269" i="20"/>
  <c r="BB270" i="20"/>
  <c r="BB271" i="20"/>
  <c r="BB272" i="20"/>
  <c r="BB273" i="20"/>
  <c r="BB274" i="20"/>
  <c r="BB275" i="20"/>
  <c r="BB276" i="20"/>
  <c r="BB277" i="20"/>
  <c r="BB278" i="20"/>
  <c r="BB279" i="20"/>
  <c r="BB280" i="20"/>
  <c r="BB281" i="20"/>
  <c r="BB282" i="20"/>
  <c r="BB283" i="20"/>
  <c r="BB284" i="20"/>
  <c r="BB285" i="20"/>
  <c r="BB286" i="20"/>
  <c r="BB287" i="20"/>
  <c r="BB288" i="20"/>
  <c r="BB289" i="20"/>
  <c r="BB290" i="20"/>
  <c r="BB291" i="20"/>
  <c r="BB292" i="20"/>
  <c r="BB293" i="20"/>
  <c r="BB294" i="20"/>
  <c r="BB295" i="20"/>
  <c r="BB296" i="20"/>
  <c r="BB297" i="20"/>
  <c r="BB298" i="20"/>
  <c r="BB299" i="20"/>
  <c r="BB300" i="20"/>
  <c r="BB301" i="20"/>
  <c r="BB302" i="20"/>
  <c r="BB303" i="20"/>
  <c r="BB304" i="20"/>
  <c r="BB305" i="20"/>
  <c r="BB306" i="20"/>
  <c r="BB307" i="20"/>
  <c r="BB308" i="20"/>
  <c r="BB309" i="20"/>
  <c r="BB310" i="20"/>
  <c r="BB311" i="20"/>
  <c r="BB312" i="20"/>
  <c r="BB313" i="20"/>
  <c r="BB314" i="20"/>
  <c r="BB315" i="20"/>
  <c r="BB316" i="20"/>
  <c r="BB317" i="20"/>
  <c r="BB318" i="20"/>
  <c r="BB319" i="20"/>
  <c r="BB320" i="20"/>
  <c r="BB321" i="20"/>
  <c r="BB322" i="20"/>
  <c r="BB323" i="20"/>
  <c r="BB324" i="20"/>
  <c r="BB325" i="20"/>
  <c r="BB326" i="20"/>
  <c r="BB327" i="20"/>
  <c r="BB328" i="20"/>
  <c r="BB329" i="20"/>
  <c r="BB330" i="20"/>
  <c r="BB331" i="20"/>
  <c r="BB332" i="20"/>
  <c r="BB333" i="20"/>
  <c r="BB334" i="20"/>
  <c r="BB335" i="20"/>
  <c r="BB336" i="20"/>
  <c r="BB337" i="20"/>
  <c r="BB338" i="20"/>
  <c r="BB339" i="20"/>
  <c r="BB340" i="20"/>
  <c r="BB341" i="20"/>
  <c r="BB342" i="20"/>
  <c r="BB343" i="20"/>
  <c r="BB344" i="20"/>
  <c r="BB345" i="20"/>
  <c r="BB346" i="20"/>
  <c r="BB347" i="20"/>
  <c r="BB348" i="20"/>
  <c r="BB349" i="20"/>
  <c r="BB350" i="20"/>
  <c r="BB351" i="20"/>
  <c r="BB352" i="20"/>
  <c r="BB353" i="20"/>
  <c r="BB354" i="20"/>
  <c r="BB355" i="20"/>
  <c r="BB356" i="20"/>
  <c r="BB357" i="20"/>
  <c r="BB358" i="20"/>
  <c r="BB359" i="20"/>
  <c r="BB360" i="20"/>
  <c r="BB361" i="20"/>
  <c r="BB362" i="20"/>
  <c r="BB363" i="20"/>
  <c r="BB364" i="20"/>
  <c r="BB365" i="20"/>
  <c r="BB366" i="20"/>
  <c r="BB367" i="20"/>
  <c r="BB368" i="20"/>
  <c r="BB369" i="20"/>
  <c r="BB370" i="20"/>
  <c r="BB371" i="20"/>
  <c r="BB372" i="20"/>
  <c r="BB373" i="20"/>
  <c r="BB374" i="20"/>
  <c r="BB375" i="20"/>
  <c r="BB376" i="20"/>
  <c r="BB377" i="20"/>
  <c r="BB378" i="20"/>
  <c r="BB379" i="20"/>
  <c r="BB380" i="20"/>
  <c r="BB381" i="20"/>
  <c r="BB382" i="20"/>
  <c r="BB383" i="20"/>
  <c r="BB384" i="20"/>
  <c r="BB385" i="20"/>
  <c r="BB386" i="20"/>
  <c r="BB387" i="20"/>
  <c r="BB388" i="20"/>
  <c r="BB389" i="20"/>
  <c r="BB390" i="20"/>
  <c r="BB391" i="20"/>
  <c r="BB392" i="20"/>
  <c r="BB393" i="20"/>
  <c r="BB394" i="20"/>
  <c r="BB395" i="20"/>
  <c r="BB396" i="20"/>
  <c r="BB397" i="20"/>
  <c r="BB398" i="20"/>
  <c r="BB399" i="20"/>
  <c r="BB400" i="20"/>
  <c r="BB401" i="20"/>
  <c r="BB402" i="20"/>
  <c r="BB403" i="20"/>
  <c r="BB404" i="20"/>
  <c r="BB405" i="20"/>
  <c r="BB406" i="20"/>
  <c r="BB407" i="20"/>
  <c r="BB408" i="20"/>
  <c r="BB409" i="20"/>
  <c r="BB410" i="20"/>
  <c r="BB411" i="20"/>
  <c r="BB412" i="20"/>
  <c r="BB413" i="20"/>
  <c r="BB414" i="20"/>
  <c r="BB415" i="20"/>
  <c r="BB416" i="20"/>
  <c r="BB417" i="20"/>
  <c r="BB418" i="20"/>
  <c r="BB419" i="20"/>
  <c r="BB420" i="20"/>
  <c r="BB421" i="20"/>
  <c r="BB422" i="20"/>
  <c r="BB423" i="20"/>
  <c r="BB424" i="20"/>
  <c r="BB425" i="20"/>
  <c r="BB426" i="20"/>
  <c r="BB427" i="20"/>
  <c r="BB428" i="20"/>
  <c r="BB429" i="20"/>
  <c r="BB430" i="20"/>
  <c r="BB431" i="20"/>
  <c r="BB432" i="20"/>
  <c r="BB433" i="20"/>
  <c r="BB434" i="20"/>
  <c r="BB435" i="20"/>
  <c r="BB436" i="20"/>
  <c r="BB437" i="20"/>
  <c r="BB438" i="20"/>
  <c r="BB439" i="20"/>
  <c r="BB440" i="20"/>
  <c r="BB441" i="20"/>
  <c r="BB442" i="20"/>
  <c r="BB443" i="20"/>
  <c r="BB444" i="20"/>
  <c r="BB445" i="20"/>
  <c r="BB446" i="20"/>
  <c r="BB447" i="20"/>
  <c r="BB448" i="20"/>
  <c r="BB449" i="20"/>
  <c r="BB450" i="20"/>
  <c r="BB451" i="20"/>
  <c r="BB452" i="20"/>
  <c r="BB453" i="20"/>
  <c r="BB454" i="20"/>
  <c r="BB455" i="20"/>
  <c r="BB456" i="20"/>
  <c r="BB457" i="20"/>
  <c r="BB458" i="20"/>
  <c r="BB459" i="20"/>
  <c r="BB460" i="20"/>
  <c r="BB461" i="20"/>
  <c r="BB462" i="20"/>
  <c r="BB463" i="20"/>
  <c r="BB464" i="20"/>
  <c r="BB465" i="20"/>
  <c r="BB466" i="20"/>
  <c r="BB467" i="20"/>
  <c r="BB468" i="20"/>
  <c r="BB469" i="20"/>
  <c r="BB470" i="20"/>
  <c r="BB471" i="20"/>
  <c r="BB472" i="20"/>
  <c r="BB473" i="20"/>
  <c r="BB474" i="20"/>
  <c r="BB475" i="20"/>
  <c r="BB476" i="20"/>
  <c r="BB477" i="20"/>
  <c r="BB478" i="20"/>
  <c r="BB479" i="20"/>
  <c r="BB480" i="20"/>
  <c r="BB481" i="20"/>
  <c r="BB482" i="20"/>
  <c r="BB483" i="20"/>
  <c r="BB484" i="20"/>
  <c r="BB485" i="20"/>
  <c r="BB486" i="20"/>
  <c r="BB487" i="20"/>
  <c r="BB488" i="20"/>
  <c r="BB489" i="20"/>
  <c r="BB490" i="20"/>
  <c r="BB491" i="20"/>
  <c r="BB492" i="20"/>
  <c r="BB493" i="20"/>
  <c r="BB494" i="20"/>
  <c r="BB495" i="20"/>
  <c r="BB496" i="20"/>
  <c r="BB497" i="20"/>
  <c r="BB498" i="20"/>
  <c r="BB499" i="20"/>
  <c r="BB500" i="20"/>
  <c r="BB501" i="20"/>
  <c r="BB502" i="20"/>
  <c r="BB503" i="20"/>
  <c r="BB504" i="20"/>
  <c r="AI504" i="20" l="1"/>
  <c r="AH504" i="20"/>
  <c r="AI503" i="20"/>
  <c r="AH503" i="20"/>
  <c r="AI502" i="20"/>
  <c r="AH502" i="20"/>
  <c r="AI501" i="20"/>
  <c r="AH501" i="20"/>
  <c r="AI500" i="20"/>
  <c r="AH500" i="20"/>
  <c r="AI499" i="20"/>
  <c r="AH499" i="20"/>
  <c r="AI498" i="20"/>
  <c r="AH498" i="20"/>
  <c r="AI497" i="20"/>
  <c r="AH497" i="20"/>
  <c r="AI496" i="20"/>
  <c r="AH496" i="20"/>
  <c r="AI495" i="20"/>
  <c r="AH495" i="20"/>
  <c r="AI494" i="20"/>
  <c r="AH494" i="20"/>
  <c r="AI493" i="20"/>
  <c r="AH493" i="20"/>
  <c r="AI492" i="20"/>
  <c r="AH492" i="20"/>
  <c r="AI491" i="20"/>
  <c r="AH491" i="20"/>
  <c r="AI490" i="20"/>
  <c r="AH490" i="20"/>
  <c r="AI489" i="20"/>
  <c r="AH489" i="20"/>
  <c r="AI488" i="20"/>
  <c r="AH488" i="20"/>
  <c r="AI487" i="20"/>
  <c r="AH487" i="20"/>
  <c r="AI486" i="20"/>
  <c r="AH486" i="20"/>
  <c r="AI485" i="20"/>
  <c r="AH485" i="20"/>
  <c r="AI484" i="20"/>
  <c r="AH484" i="20"/>
  <c r="AI483" i="20"/>
  <c r="AH483" i="20"/>
  <c r="AI482" i="20"/>
  <c r="AH482" i="20"/>
  <c r="AI481" i="20"/>
  <c r="AH481" i="20"/>
  <c r="AI480" i="20"/>
  <c r="AH480" i="20"/>
  <c r="AI479" i="20"/>
  <c r="AH479" i="20"/>
  <c r="AI478" i="20"/>
  <c r="AH478" i="20"/>
  <c r="AI477" i="20"/>
  <c r="AH477" i="20"/>
  <c r="AI476" i="20"/>
  <c r="AH476" i="20"/>
  <c r="AI475" i="20"/>
  <c r="AH475" i="20"/>
  <c r="AI474" i="20"/>
  <c r="AH474" i="20"/>
  <c r="AI473" i="20"/>
  <c r="AH473" i="20"/>
  <c r="AI472" i="20"/>
  <c r="AH472" i="20"/>
  <c r="AI471" i="20"/>
  <c r="AH471" i="20"/>
  <c r="AI470" i="20"/>
  <c r="AH470" i="20"/>
  <c r="AI469" i="20"/>
  <c r="AH469" i="20"/>
  <c r="AI468" i="20"/>
  <c r="AH468" i="20"/>
  <c r="AI467" i="20"/>
  <c r="AH467" i="20"/>
  <c r="AI466" i="20"/>
  <c r="AH466" i="20"/>
  <c r="AI465" i="20"/>
  <c r="AH465" i="20"/>
  <c r="AI464" i="20"/>
  <c r="AH464" i="20"/>
  <c r="AI463" i="20"/>
  <c r="AH463" i="20"/>
  <c r="AI462" i="20"/>
  <c r="AH462" i="20"/>
  <c r="AI461" i="20"/>
  <c r="AH461" i="20"/>
  <c r="AI460" i="20"/>
  <c r="AH460" i="20"/>
  <c r="AI459" i="20"/>
  <c r="AH459" i="20"/>
  <c r="AI458" i="20"/>
  <c r="AH458" i="20"/>
  <c r="AI457" i="20"/>
  <c r="AH457" i="20"/>
  <c r="AI456" i="20"/>
  <c r="AH456" i="20"/>
  <c r="AI455" i="20"/>
  <c r="AH455" i="20"/>
  <c r="AI454" i="20"/>
  <c r="AH454" i="20"/>
  <c r="AI453" i="20"/>
  <c r="AH453" i="20"/>
  <c r="AI452" i="20"/>
  <c r="AH452" i="20"/>
  <c r="AI451" i="20"/>
  <c r="AH451" i="20"/>
  <c r="AI450" i="20"/>
  <c r="AH450" i="20"/>
  <c r="AI449" i="20"/>
  <c r="AH449" i="20"/>
  <c r="AI448" i="20"/>
  <c r="AH448" i="20"/>
  <c r="AI447" i="20"/>
  <c r="AH447" i="20"/>
  <c r="AI446" i="20"/>
  <c r="AH446" i="20"/>
  <c r="AI445" i="20"/>
  <c r="AH445" i="20"/>
  <c r="AI444" i="20"/>
  <c r="AH444" i="20"/>
  <c r="AI443" i="20"/>
  <c r="AH443" i="20"/>
  <c r="AI442" i="20"/>
  <c r="AH442" i="20"/>
  <c r="AI441" i="20"/>
  <c r="AH441" i="20"/>
  <c r="AI440" i="20"/>
  <c r="AH440" i="20"/>
  <c r="AI439" i="20"/>
  <c r="AH439" i="20"/>
  <c r="AI438" i="20"/>
  <c r="AH438" i="20"/>
  <c r="AI437" i="20"/>
  <c r="AH437" i="20"/>
  <c r="AI436" i="20"/>
  <c r="AH436" i="20"/>
  <c r="AI435" i="20"/>
  <c r="AH435" i="20"/>
  <c r="AI434" i="20"/>
  <c r="AH434" i="20"/>
  <c r="AI433" i="20"/>
  <c r="AH433" i="20"/>
  <c r="AI432" i="20"/>
  <c r="AH432" i="20"/>
  <c r="AI431" i="20"/>
  <c r="AH431" i="20"/>
  <c r="AI430" i="20"/>
  <c r="AH430" i="20"/>
  <c r="AI429" i="20"/>
  <c r="AH429" i="20"/>
  <c r="AI428" i="20"/>
  <c r="AH428" i="20"/>
  <c r="AI427" i="20"/>
  <c r="AH427" i="20"/>
  <c r="AI426" i="20"/>
  <c r="AH426" i="20"/>
  <c r="AI425" i="20"/>
  <c r="AH425" i="20"/>
  <c r="AI424" i="20"/>
  <c r="AH424" i="20"/>
  <c r="AI423" i="20"/>
  <c r="AH423" i="20"/>
  <c r="AI422" i="20"/>
  <c r="AH422" i="20"/>
  <c r="AI421" i="20"/>
  <c r="AH421" i="20"/>
  <c r="AI420" i="20"/>
  <c r="AH420" i="20"/>
  <c r="AI419" i="20"/>
  <c r="AH419" i="20"/>
  <c r="AI418" i="20"/>
  <c r="AH418" i="20"/>
  <c r="AI417" i="20"/>
  <c r="AH417" i="20"/>
  <c r="AI416" i="20"/>
  <c r="AH416" i="20"/>
  <c r="AI415" i="20"/>
  <c r="AH415" i="20"/>
  <c r="AI414" i="20"/>
  <c r="AH414" i="20"/>
  <c r="AI413" i="20"/>
  <c r="AH413" i="20"/>
  <c r="AI412" i="20"/>
  <c r="AH412" i="20"/>
  <c r="AI411" i="20"/>
  <c r="AH411" i="20"/>
  <c r="AI410" i="20"/>
  <c r="AH410" i="20"/>
  <c r="AI409" i="20"/>
  <c r="AH409" i="20"/>
  <c r="AI408" i="20"/>
  <c r="AH408" i="20"/>
  <c r="AI407" i="20"/>
  <c r="AH407" i="20"/>
  <c r="AI406" i="20"/>
  <c r="AH406" i="20"/>
  <c r="AI405" i="20"/>
  <c r="AH405" i="20"/>
  <c r="AI404" i="20"/>
  <c r="AH404" i="20"/>
  <c r="AI403" i="20"/>
  <c r="AH403" i="20"/>
  <c r="AI402" i="20"/>
  <c r="AH402" i="20"/>
  <c r="AI401" i="20"/>
  <c r="AH401" i="20"/>
  <c r="AI400" i="20"/>
  <c r="AH400" i="20"/>
  <c r="AI399" i="20"/>
  <c r="AH399" i="20"/>
  <c r="AI398" i="20"/>
  <c r="AH398" i="20"/>
  <c r="AI397" i="20"/>
  <c r="AH397" i="20"/>
  <c r="AI396" i="20"/>
  <c r="AH396" i="20"/>
  <c r="AI395" i="20"/>
  <c r="AH395" i="20"/>
  <c r="AI394" i="20"/>
  <c r="AH394" i="20"/>
  <c r="AI393" i="20"/>
  <c r="AH393" i="20"/>
  <c r="AI392" i="20"/>
  <c r="AH392" i="20"/>
  <c r="AI391" i="20"/>
  <c r="AH391" i="20"/>
  <c r="AI390" i="20"/>
  <c r="AH390" i="20"/>
  <c r="AI389" i="20"/>
  <c r="AH389" i="20"/>
  <c r="AI388" i="20"/>
  <c r="AH388" i="20"/>
  <c r="AI387" i="20"/>
  <c r="AH387" i="20"/>
  <c r="AI386" i="20"/>
  <c r="AH386" i="20"/>
  <c r="AI385" i="20"/>
  <c r="AH385" i="20"/>
  <c r="AI384" i="20"/>
  <c r="AH384" i="20"/>
  <c r="AI383" i="20"/>
  <c r="AH383" i="20"/>
  <c r="AI382" i="20"/>
  <c r="AH382" i="20"/>
  <c r="AI381" i="20"/>
  <c r="AH381" i="20"/>
  <c r="AI380" i="20"/>
  <c r="AH380" i="20"/>
  <c r="AI379" i="20"/>
  <c r="AH379" i="20"/>
  <c r="AI378" i="20"/>
  <c r="AH378" i="20"/>
  <c r="AI377" i="20"/>
  <c r="AH377" i="20"/>
  <c r="AI376" i="20"/>
  <c r="AH376" i="20"/>
  <c r="AI375" i="20"/>
  <c r="AH375" i="20"/>
  <c r="AI374" i="20"/>
  <c r="AH374" i="20"/>
  <c r="AI373" i="20"/>
  <c r="AH373" i="20"/>
  <c r="AI372" i="20"/>
  <c r="AH372" i="20"/>
  <c r="AI371" i="20"/>
  <c r="AH371" i="20"/>
  <c r="AI370" i="20"/>
  <c r="AH370" i="20"/>
  <c r="AI369" i="20"/>
  <c r="AH369" i="20"/>
  <c r="AI368" i="20"/>
  <c r="AH368" i="20"/>
  <c r="AI367" i="20"/>
  <c r="AH367" i="20"/>
  <c r="AI366" i="20"/>
  <c r="AH366" i="20"/>
  <c r="AI365" i="20"/>
  <c r="AH365" i="20"/>
  <c r="AI364" i="20"/>
  <c r="AH364" i="20"/>
  <c r="AI363" i="20"/>
  <c r="AH363" i="20"/>
  <c r="AI362" i="20"/>
  <c r="AH362" i="20"/>
  <c r="AI361" i="20"/>
  <c r="AH361" i="20"/>
  <c r="AI360" i="20"/>
  <c r="AH360" i="20"/>
  <c r="AI359" i="20"/>
  <c r="AH359" i="20"/>
  <c r="AI358" i="20"/>
  <c r="AH358" i="20"/>
  <c r="AI357" i="20"/>
  <c r="AH357" i="20"/>
  <c r="AI356" i="20"/>
  <c r="AH356" i="20"/>
  <c r="AI355" i="20"/>
  <c r="AH355" i="20"/>
  <c r="AI354" i="20"/>
  <c r="AH354" i="20"/>
  <c r="AI353" i="20"/>
  <c r="AH353" i="20"/>
  <c r="AI352" i="20"/>
  <c r="AH352" i="20"/>
  <c r="AI351" i="20"/>
  <c r="AH351" i="20"/>
  <c r="AI350" i="20"/>
  <c r="AH350" i="20"/>
  <c r="AI349" i="20"/>
  <c r="AH349" i="20"/>
  <c r="AI348" i="20"/>
  <c r="AH348" i="20"/>
  <c r="AI347" i="20"/>
  <c r="AH347" i="20"/>
  <c r="AI346" i="20"/>
  <c r="AH346" i="20"/>
  <c r="AI345" i="20"/>
  <c r="AH345" i="20"/>
  <c r="AI344" i="20"/>
  <c r="AH344" i="20"/>
  <c r="AI343" i="20"/>
  <c r="AH343" i="20"/>
  <c r="AI342" i="20"/>
  <c r="AH342" i="20"/>
  <c r="AI341" i="20"/>
  <c r="AH341" i="20"/>
  <c r="AI340" i="20"/>
  <c r="AH340" i="20"/>
  <c r="AI339" i="20"/>
  <c r="AH339" i="20"/>
  <c r="AI338" i="20"/>
  <c r="AH338" i="20"/>
  <c r="AI337" i="20"/>
  <c r="AH337" i="20"/>
  <c r="AI336" i="20"/>
  <c r="AH336" i="20"/>
  <c r="AI335" i="20"/>
  <c r="AH335" i="20"/>
  <c r="AI334" i="20"/>
  <c r="AH334" i="20"/>
  <c r="AI333" i="20"/>
  <c r="AH333" i="20"/>
  <c r="AI332" i="20"/>
  <c r="AH332" i="20"/>
  <c r="AI331" i="20"/>
  <c r="AH331" i="20"/>
  <c r="AI330" i="20"/>
  <c r="AH330" i="20"/>
  <c r="AI329" i="20"/>
  <c r="AH329" i="20"/>
  <c r="AI328" i="20"/>
  <c r="AH328" i="20"/>
  <c r="AI327" i="20"/>
  <c r="AH327" i="20"/>
  <c r="AI326" i="20"/>
  <c r="AH326" i="20"/>
  <c r="AI325" i="20"/>
  <c r="AH325" i="20"/>
  <c r="AI324" i="20"/>
  <c r="AH324" i="20"/>
  <c r="AI323" i="20"/>
  <c r="AH323" i="20"/>
  <c r="AI322" i="20"/>
  <c r="AH322" i="20"/>
  <c r="AI321" i="20"/>
  <c r="AH321" i="20"/>
  <c r="AI320" i="20"/>
  <c r="AH320" i="20"/>
  <c r="AI319" i="20"/>
  <c r="AH319" i="20"/>
  <c r="AI318" i="20"/>
  <c r="AH318" i="20"/>
  <c r="AI317" i="20"/>
  <c r="AH317" i="20"/>
  <c r="AI316" i="20"/>
  <c r="AH316" i="20"/>
  <c r="AI315" i="20"/>
  <c r="AH315" i="20"/>
  <c r="AI314" i="20"/>
  <c r="AH314" i="20"/>
  <c r="AI313" i="20"/>
  <c r="AH313" i="20"/>
  <c r="AI312" i="20"/>
  <c r="AH312" i="20"/>
  <c r="AI311" i="20"/>
  <c r="AH311" i="20"/>
  <c r="AI310" i="20"/>
  <c r="AH310" i="20"/>
  <c r="AI309" i="20"/>
  <c r="AH309" i="20"/>
  <c r="AI308" i="20"/>
  <c r="AH308" i="20"/>
  <c r="AI307" i="20"/>
  <c r="AH307" i="20"/>
  <c r="AI306" i="20"/>
  <c r="AH306" i="20"/>
  <c r="AI305" i="20"/>
  <c r="AH305" i="20"/>
  <c r="AI304" i="20"/>
  <c r="AH304" i="20"/>
  <c r="AI303" i="20"/>
  <c r="AH303" i="20"/>
  <c r="AI302" i="20"/>
  <c r="AH302" i="20"/>
  <c r="AI301" i="20"/>
  <c r="AH301" i="20"/>
  <c r="AI300" i="20"/>
  <c r="AH300" i="20"/>
  <c r="AI299" i="20"/>
  <c r="AH299" i="20"/>
  <c r="AI298" i="20"/>
  <c r="AH298" i="20"/>
  <c r="AI297" i="20"/>
  <c r="AH297" i="20"/>
  <c r="AI296" i="20"/>
  <c r="AH296" i="20"/>
  <c r="AI295" i="20"/>
  <c r="AH295" i="20"/>
  <c r="AI294" i="20"/>
  <c r="AH294" i="20"/>
  <c r="AI293" i="20"/>
  <c r="AH293" i="20"/>
  <c r="AI292" i="20"/>
  <c r="AH292" i="20"/>
  <c r="AI291" i="20"/>
  <c r="AH291" i="20"/>
  <c r="AI290" i="20"/>
  <c r="AH290" i="20"/>
  <c r="AI289" i="20"/>
  <c r="AH289" i="20"/>
  <c r="AI288" i="20"/>
  <c r="AH288" i="20"/>
  <c r="AI287" i="20"/>
  <c r="AH287" i="20"/>
  <c r="AI286" i="20"/>
  <c r="AH286" i="20"/>
  <c r="AI285" i="20"/>
  <c r="AH285" i="20"/>
  <c r="AI284" i="20"/>
  <c r="AH284" i="20"/>
  <c r="AI283" i="20"/>
  <c r="AH283" i="20"/>
  <c r="AI282" i="20"/>
  <c r="AH282" i="20"/>
  <c r="AI281" i="20"/>
  <c r="AH281" i="20"/>
  <c r="AI280" i="20"/>
  <c r="AH280" i="20"/>
  <c r="AI279" i="20"/>
  <c r="AH279" i="20"/>
  <c r="AI278" i="20"/>
  <c r="AH278" i="20"/>
  <c r="AI277" i="20"/>
  <c r="AH277" i="20"/>
  <c r="AI276" i="20"/>
  <c r="AH276" i="20"/>
  <c r="AI275" i="20"/>
  <c r="AH275" i="20"/>
  <c r="AI274" i="20"/>
  <c r="AH274" i="20"/>
  <c r="AI273" i="20"/>
  <c r="AH273" i="20"/>
  <c r="AI272" i="20"/>
  <c r="AH272" i="20"/>
  <c r="AI271" i="20"/>
  <c r="AH271" i="20"/>
  <c r="AI270" i="20"/>
  <c r="AH270" i="20"/>
  <c r="AI269" i="20"/>
  <c r="AH269" i="20"/>
  <c r="AI268" i="20"/>
  <c r="AH268" i="20"/>
  <c r="AI267" i="20"/>
  <c r="AH267" i="20"/>
  <c r="AI266" i="20"/>
  <c r="AH266" i="20"/>
  <c r="AI265" i="20"/>
  <c r="AH265" i="20"/>
  <c r="AI264" i="20"/>
  <c r="AH264" i="20"/>
  <c r="AI263" i="20"/>
  <c r="AH263" i="20"/>
  <c r="AI262" i="20"/>
  <c r="AH262" i="20"/>
  <c r="AI261" i="20"/>
  <c r="AH261" i="20"/>
  <c r="AI260" i="20"/>
  <c r="AH260" i="20"/>
  <c r="AI259" i="20"/>
  <c r="AH259" i="20"/>
  <c r="AI258" i="20"/>
  <c r="AH258" i="20"/>
  <c r="AI257" i="20"/>
  <c r="AH257" i="20"/>
  <c r="AI256" i="20"/>
  <c r="AH256" i="20"/>
  <c r="AI255" i="20"/>
  <c r="AH255" i="20"/>
  <c r="AI254" i="20"/>
  <c r="AH254" i="20"/>
  <c r="AI253" i="20"/>
  <c r="AH253" i="20"/>
  <c r="AI252" i="20"/>
  <c r="AH252" i="20"/>
  <c r="AI251" i="20"/>
  <c r="AH251" i="20"/>
  <c r="AI250" i="20"/>
  <c r="AH250" i="20"/>
  <c r="AI249" i="20"/>
  <c r="AH249" i="20"/>
  <c r="AI248" i="20"/>
  <c r="AH248" i="20"/>
  <c r="AI247" i="20"/>
  <c r="AH247" i="20"/>
  <c r="AI246" i="20"/>
  <c r="AH246" i="20"/>
  <c r="AI245" i="20"/>
  <c r="AH245" i="20"/>
  <c r="AI244" i="20"/>
  <c r="AH244" i="20"/>
  <c r="AI243" i="20"/>
  <c r="AH243" i="20"/>
  <c r="AI242" i="20"/>
  <c r="AH242" i="20"/>
  <c r="AI241" i="20"/>
  <c r="AH241" i="20"/>
  <c r="AI240" i="20"/>
  <c r="AH240" i="20"/>
  <c r="AI239" i="20"/>
  <c r="AH239" i="20"/>
  <c r="AI238" i="20"/>
  <c r="AH238" i="20"/>
  <c r="AI237" i="20"/>
  <c r="AH237" i="20"/>
  <c r="AI236" i="20"/>
  <c r="AH236" i="20"/>
  <c r="AI235" i="20"/>
  <c r="AH235" i="20"/>
  <c r="AI234" i="20"/>
  <c r="AH234" i="20"/>
  <c r="AI233" i="20"/>
  <c r="AH233" i="20"/>
  <c r="AI232" i="20"/>
  <c r="AH232" i="20"/>
  <c r="AI231" i="20"/>
  <c r="AH231" i="20"/>
  <c r="AI230" i="20"/>
  <c r="AH230" i="20"/>
  <c r="AI229" i="20"/>
  <c r="AH229" i="20"/>
  <c r="AI228" i="20"/>
  <c r="AH228" i="20"/>
  <c r="AI227" i="20"/>
  <c r="AH227" i="20"/>
  <c r="AI226" i="20"/>
  <c r="AH226" i="20"/>
  <c r="AI225" i="20"/>
  <c r="AH225" i="20"/>
  <c r="AI224" i="20"/>
  <c r="AH224" i="20"/>
  <c r="AI223" i="20"/>
  <c r="AH223" i="20"/>
  <c r="AI222" i="20"/>
  <c r="AH222" i="20"/>
  <c r="AI221" i="20"/>
  <c r="AH221" i="20"/>
  <c r="AI220" i="20"/>
  <c r="AH220" i="20"/>
  <c r="AI219" i="20"/>
  <c r="AH219" i="20"/>
  <c r="AI218" i="20"/>
  <c r="AH218" i="20"/>
  <c r="AI217" i="20"/>
  <c r="AH217" i="20"/>
  <c r="AI216" i="20"/>
  <c r="AH216" i="20"/>
  <c r="AI215" i="20"/>
  <c r="AH215" i="20"/>
  <c r="AI214" i="20"/>
  <c r="AH214" i="20"/>
  <c r="AI213" i="20"/>
  <c r="AH213" i="20"/>
  <c r="AI212" i="20"/>
  <c r="AH212" i="20"/>
  <c r="AI211" i="20"/>
  <c r="AH211" i="20"/>
  <c r="AI210" i="20"/>
  <c r="AH210" i="20"/>
  <c r="AI209" i="20"/>
  <c r="AH209" i="20"/>
  <c r="AI208" i="20"/>
  <c r="AH208" i="20"/>
  <c r="AI207" i="20"/>
  <c r="AH207" i="20"/>
  <c r="AI206" i="20"/>
  <c r="AH206" i="20"/>
  <c r="AI205" i="20"/>
  <c r="AH205" i="20"/>
  <c r="AI204" i="20"/>
  <c r="AH204" i="20"/>
  <c r="AI203" i="20"/>
  <c r="AH203" i="20"/>
  <c r="AI202" i="20"/>
  <c r="AH202" i="20"/>
  <c r="AI201" i="20"/>
  <c r="AH201" i="20"/>
  <c r="AI200" i="20"/>
  <c r="AH200" i="20"/>
  <c r="AI199" i="20"/>
  <c r="AH199" i="20"/>
  <c r="AI198" i="20"/>
  <c r="AH198" i="20"/>
  <c r="AI197" i="20"/>
  <c r="AH197" i="20"/>
  <c r="AI196" i="20"/>
  <c r="AH196" i="20"/>
  <c r="AI195" i="20"/>
  <c r="AH195" i="20"/>
  <c r="AI194" i="20"/>
  <c r="AH194" i="20"/>
  <c r="AI193" i="20"/>
  <c r="AH193" i="20"/>
  <c r="AI192" i="20"/>
  <c r="AH192" i="20"/>
  <c r="AI191" i="20"/>
  <c r="AH191" i="20"/>
  <c r="AI190" i="20"/>
  <c r="AH190" i="20"/>
  <c r="AI189" i="20"/>
  <c r="AH189" i="20"/>
  <c r="AI188" i="20"/>
  <c r="AH188" i="20"/>
  <c r="AI187" i="20"/>
  <c r="AH187" i="20"/>
  <c r="AI186" i="20"/>
  <c r="AH186" i="20"/>
  <c r="AI185" i="20"/>
  <c r="AH185" i="20"/>
  <c r="AI184" i="20"/>
  <c r="AH184" i="20"/>
  <c r="AI183" i="20"/>
  <c r="AH183" i="20"/>
  <c r="AI182" i="20"/>
  <c r="AH182" i="20"/>
  <c r="AI181" i="20"/>
  <c r="AH181" i="20"/>
  <c r="AI180" i="20"/>
  <c r="AH180" i="20"/>
  <c r="AI179" i="20"/>
  <c r="AH179" i="20"/>
  <c r="AI178" i="20"/>
  <c r="AH178" i="20"/>
  <c r="AI177" i="20"/>
  <c r="AH177" i="20"/>
  <c r="AI176" i="20"/>
  <c r="AH176" i="20"/>
  <c r="AI175" i="20"/>
  <c r="AH175" i="20"/>
  <c r="AI174" i="20"/>
  <c r="AH174" i="20"/>
  <c r="AI173" i="20"/>
  <c r="AH173" i="20"/>
  <c r="AI172" i="20"/>
  <c r="AH172" i="20"/>
  <c r="AI171" i="20"/>
  <c r="AH171" i="20"/>
  <c r="AI170" i="20"/>
  <c r="AH170" i="20"/>
  <c r="AI169" i="20"/>
  <c r="AH169" i="20"/>
  <c r="AI168" i="20"/>
  <c r="AH168" i="20"/>
  <c r="AI167" i="20"/>
  <c r="AH167" i="20"/>
  <c r="AI166" i="20"/>
  <c r="AH166" i="20"/>
  <c r="AI165" i="20"/>
  <c r="AH165" i="20"/>
  <c r="AI164" i="20"/>
  <c r="AH164" i="20"/>
  <c r="AI163" i="20"/>
  <c r="AH163" i="20"/>
  <c r="AI162" i="20"/>
  <c r="AH162" i="20"/>
  <c r="AI161" i="20"/>
  <c r="AH161" i="20"/>
  <c r="AI160" i="20"/>
  <c r="AH160" i="20"/>
  <c r="AI159" i="20"/>
  <c r="AH159" i="20"/>
  <c r="AI158" i="20"/>
  <c r="AH158" i="20"/>
  <c r="AI157" i="20"/>
  <c r="AH157" i="20"/>
  <c r="AI156" i="20"/>
  <c r="AH156" i="20"/>
  <c r="AI155" i="20"/>
  <c r="AH155" i="20"/>
  <c r="AI154" i="20"/>
  <c r="AH154" i="20"/>
  <c r="AI153" i="20"/>
  <c r="AH153" i="20"/>
  <c r="AI152" i="20"/>
  <c r="AH152" i="20"/>
  <c r="AI151" i="20"/>
  <c r="AH151" i="20"/>
  <c r="AI150" i="20"/>
  <c r="AH150" i="20"/>
  <c r="AI149" i="20"/>
  <c r="AH149" i="20"/>
  <c r="AI148" i="20"/>
  <c r="AH148" i="20"/>
  <c r="AI147" i="20"/>
  <c r="AH147" i="20"/>
  <c r="AI146" i="20"/>
  <c r="AH146" i="20"/>
  <c r="AI145" i="20"/>
  <c r="AH145" i="20"/>
  <c r="AI144" i="20"/>
  <c r="AH144" i="20"/>
  <c r="AI143" i="20"/>
  <c r="AH143" i="20"/>
  <c r="AI142" i="20"/>
  <c r="AH142" i="20"/>
  <c r="AI141" i="20"/>
  <c r="AH141" i="20"/>
  <c r="AI140" i="20"/>
  <c r="AH140" i="20"/>
  <c r="AI139" i="20"/>
  <c r="AH139" i="20"/>
  <c r="AI138" i="20"/>
  <c r="AH138" i="20"/>
  <c r="AI137" i="20"/>
  <c r="AH137" i="20"/>
  <c r="AI136" i="20"/>
  <c r="AH136" i="20"/>
  <c r="AI135" i="20"/>
  <c r="AH135" i="20"/>
  <c r="AI134" i="20"/>
  <c r="AH134" i="20"/>
  <c r="AI133" i="20"/>
  <c r="AH133" i="20"/>
  <c r="AI132" i="20"/>
  <c r="AH132" i="20"/>
  <c r="AI131" i="20"/>
  <c r="AH131" i="20"/>
  <c r="AI130" i="20"/>
  <c r="AH130" i="20"/>
  <c r="AI129" i="20"/>
  <c r="AH129" i="20"/>
  <c r="AI128" i="20"/>
  <c r="AH128" i="20"/>
  <c r="AI127" i="20"/>
  <c r="AH127" i="20"/>
  <c r="AI126" i="20"/>
  <c r="AH126" i="20"/>
  <c r="AI125" i="20"/>
  <c r="AH125" i="20"/>
  <c r="AI124" i="20"/>
  <c r="AH124" i="20"/>
  <c r="AI123" i="20"/>
  <c r="AH123" i="20"/>
  <c r="AI122" i="20"/>
  <c r="AH122" i="20"/>
  <c r="AI121" i="20"/>
  <c r="AH121" i="20"/>
  <c r="AI120" i="20"/>
  <c r="AH120" i="20"/>
  <c r="AI119" i="20"/>
  <c r="AH119" i="20"/>
  <c r="AI118" i="20"/>
  <c r="AH118" i="20"/>
  <c r="AI117" i="20"/>
  <c r="AH117" i="20"/>
  <c r="AI116" i="20"/>
  <c r="AH116" i="20"/>
  <c r="AI115" i="20"/>
  <c r="AH115" i="20"/>
  <c r="AI114" i="20"/>
  <c r="AH114" i="20"/>
  <c r="AI113" i="20"/>
  <c r="AH113" i="20"/>
  <c r="AI112" i="20"/>
  <c r="AH112" i="20"/>
  <c r="AI111" i="20"/>
  <c r="AH111" i="20"/>
  <c r="AI110" i="20"/>
  <c r="AH110" i="20"/>
  <c r="AI109" i="20"/>
  <c r="AH109" i="20"/>
  <c r="AI108" i="20"/>
  <c r="AH108" i="20"/>
  <c r="AI107" i="20"/>
  <c r="AH107" i="20"/>
  <c r="AI106" i="20"/>
  <c r="AH106" i="20"/>
  <c r="AI105" i="20"/>
  <c r="AH105" i="20"/>
  <c r="AI104" i="20"/>
  <c r="AH104" i="20"/>
  <c r="AI103" i="20"/>
  <c r="AH103" i="20"/>
  <c r="AI102" i="20"/>
  <c r="AH102" i="20"/>
  <c r="AI101" i="20"/>
  <c r="AH101" i="20"/>
  <c r="AI100" i="20"/>
  <c r="AH100" i="20"/>
  <c r="AI99" i="20"/>
  <c r="AH99" i="20"/>
  <c r="AI98" i="20"/>
  <c r="AH98" i="20"/>
  <c r="AI97" i="20"/>
  <c r="AH97" i="20"/>
  <c r="AI96" i="20"/>
  <c r="AH96" i="20"/>
  <c r="AI95" i="20"/>
  <c r="AH95" i="20"/>
  <c r="AI94" i="20"/>
  <c r="AH94" i="20"/>
  <c r="AI93" i="20"/>
  <c r="AH93" i="20"/>
  <c r="AI92" i="20"/>
  <c r="AH92" i="20"/>
  <c r="AI91" i="20"/>
  <c r="AH91" i="20"/>
  <c r="AI90" i="20"/>
  <c r="AH90" i="20"/>
  <c r="AI89" i="20"/>
  <c r="AH89" i="20"/>
  <c r="AI88" i="20"/>
  <c r="AH88" i="20"/>
  <c r="AI87" i="20"/>
  <c r="AH87" i="20"/>
  <c r="AI86" i="20"/>
  <c r="AH86" i="20"/>
  <c r="AI85" i="20"/>
  <c r="AH85" i="20"/>
  <c r="AI84" i="20"/>
  <c r="AH84" i="20"/>
  <c r="AI83" i="20"/>
  <c r="AH83" i="20"/>
  <c r="AI82" i="20"/>
  <c r="AH82" i="20"/>
  <c r="AI81" i="20"/>
  <c r="AH81" i="20"/>
  <c r="AI80" i="20"/>
  <c r="AH80" i="20"/>
  <c r="AI79" i="20"/>
  <c r="AH79" i="20"/>
  <c r="AI78" i="20"/>
  <c r="AH78" i="20"/>
  <c r="AI77" i="20"/>
  <c r="AH77" i="20"/>
  <c r="AI76" i="20"/>
  <c r="AH76" i="20"/>
  <c r="AI75" i="20"/>
  <c r="AH75" i="20"/>
  <c r="AI74" i="20"/>
  <c r="AH74" i="20"/>
  <c r="AI73" i="20"/>
  <c r="AH73" i="20"/>
  <c r="AI72" i="20"/>
  <c r="AH72" i="20"/>
  <c r="AI71" i="20"/>
  <c r="AH71" i="20"/>
  <c r="AI70" i="20"/>
  <c r="AH70" i="20"/>
  <c r="AI69" i="20"/>
  <c r="AH69" i="20"/>
  <c r="AI68" i="20"/>
  <c r="AH68" i="20"/>
  <c r="AI67" i="20"/>
  <c r="AH67" i="20"/>
  <c r="AI66" i="20"/>
  <c r="AH66" i="20"/>
  <c r="AI65" i="20"/>
  <c r="AH65" i="20"/>
  <c r="AI64" i="20"/>
  <c r="AH64" i="20"/>
  <c r="AI63" i="20"/>
  <c r="AH63" i="20"/>
  <c r="AI62" i="20"/>
  <c r="AH62" i="20"/>
  <c r="AI61" i="20"/>
  <c r="AH61" i="20"/>
  <c r="AI60" i="20"/>
  <c r="AH60" i="20"/>
  <c r="AI59" i="20"/>
  <c r="AH59" i="20"/>
  <c r="AI58" i="20"/>
  <c r="AH58" i="20"/>
  <c r="AI57" i="20"/>
  <c r="AH57" i="20"/>
  <c r="AI56" i="20"/>
  <c r="AH56" i="20"/>
  <c r="AI55" i="20"/>
  <c r="AH55" i="20"/>
  <c r="AI54" i="20"/>
  <c r="AH54" i="20"/>
  <c r="AI53" i="20"/>
  <c r="AH53" i="20"/>
  <c r="AI52" i="20"/>
  <c r="AH52" i="20"/>
  <c r="AI51" i="20"/>
  <c r="AH51" i="20"/>
  <c r="AI50" i="20"/>
  <c r="AH50" i="20"/>
  <c r="AI49" i="20"/>
  <c r="AH49" i="20"/>
  <c r="AI48" i="20"/>
  <c r="AH48" i="20"/>
  <c r="AI47" i="20"/>
  <c r="AH47" i="20"/>
  <c r="AI46" i="20"/>
  <c r="AH46" i="20"/>
  <c r="AI45" i="20"/>
  <c r="AH45" i="20"/>
  <c r="AI44" i="20"/>
  <c r="AH44" i="20"/>
  <c r="AI43" i="20"/>
  <c r="AH43" i="20"/>
  <c r="AI42" i="20"/>
  <c r="AH42" i="20"/>
  <c r="AI41" i="20"/>
  <c r="AH41" i="20"/>
  <c r="AI40" i="20"/>
  <c r="AH40" i="20"/>
  <c r="AI39" i="20"/>
  <c r="AH39" i="20"/>
  <c r="AI38" i="20"/>
  <c r="AH38" i="20"/>
  <c r="AI37" i="20"/>
  <c r="AH37" i="20"/>
  <c r="AI36" i="20"/>
  <c r="AH36" i="20"/>
  <c r="AI35" i="20"/>
  <c r="AH35" i="20"/>
  <c r="AI34" i="20"/>
  <c r="AH34" i="20"/>
  <c r="AI33" i="20"/>
  <c r="AH33" i="20"/>
  <c r="AI32" i="20"/>
  <c r="AH32" i="20"/>
  <c r="AI31" i="20"/>
  <c r="AH31" i="20"/>
  <c r="AI30" i="20"/>
  <c r="AH30" i="20"/>
  <c r="AI29" i="20"/>
  <c r="AH29" i="20"/>
  <c r="AI28" i="20"/>
  <c r="AH28" i="20"/>
  <c r="AI27" i="20"/>
  <c r="AH27" i="20"/>
  <c r="AI26" i="20"/>
  <c r="AH26" i="20"/>
  <c r="AI25" i="20"/>
  <c r="AH25" i="20"/>
  <c r="AI24" i="20"/>
  <c r="AH24" i="20"/>
  <c r="AI23" i="20"/>
  <c r="AH23" i="20"/>
  <c r="AI22" i="20"/>
  <c r="AH22" i="20"/>
  <c r="AI21" i="20"/>
  <c r="AH21" i="20"/>
  <c r="AI20" i="20"/>
  <c r="AH20" i="20"/>
  <c r="AI19" i="20"/>
  <c r="AH19" i="20"/>
  <c r="AI18" i="20"/>
  <c r="AH18" i="20"/>
  <c r="AI17" i="20"/>
  <c r="AH17" i="20"/>
  <c r="AI16" i="20"/>
  <c r="AH16" i="20"/>
  <c r="AI15" i="20"/>
  <c r="AH15" i="20"/>
  <c r="AI14" i="20"/>
  <c r="AH14" i="20"/>
  <c r="AI13" i="20"/>
  <c r="AH13" i="20"/>
  <c r="AI12" i="20"/>
  <c r="AH12" i="20"/>
  <c r="AI11" i="20"/>
  <c r="AH11" i="20"/>
  <c r="AH9" i="20"/>
  <c r="AH8" i="20"/>
  <c r="AH7" i="20"/>
  <c r="AH6" i="20"/>
  <c r="Q2" i="20" l="1"/>
  <c r="B25" i="36" l="1"/>
  <c r="B18" i="36"/>
  <c r="B11" i="36"/>
  <c r="BE504" i="20" l="1"/>
  <c r="AJ504" i="20" s="1"/>
  <c r="BE503" i="20"/>
  <c r="AJ503" i="20" s="1"/>
  <c r="BE502" i="20"/>
  <c r="AJ502" i="20" s="1"/>
  <c r="BE501" i="20"/>
  <c r="AJ501" i="20" s="1"/>
  <c r="BE500" i="20"/>
  <c r="AJ500" i="20" s="1"/>
  <c r="BE499" i="20"/>
  <c r="AJ499" i="20" s="1"/>
  <c r="BE498" i="20"/>
  <c r="AJ498" i="20" s="1"/>
  <c r="BE497" i="20"/>
  <c r="AJ497" i="20" s="1"/>
  <c r="BE496" i="20"/>
  <c r="AJ496" i="20" s="1"/>
  <c r="BE495" i="20"/>
  <c r="AJ495" i="20" s="1"/>
  <c r="BE494" i="20"/>
  <c r="AJ494" i="20" s="1"/>
  <c r="BE493" i="20"/>
  <c r="AJ493" i="20" s="1"/>
  <c r="BE492" i="20"/>
  <c r="AJ492" i="20" s="1"/>
  <c r="BE491" i="20"/>
  <c r="AJ491" i="20" s="1"/>
  <c r="BE490" i="20"/>
  <c r="AJ490" i="20" s="1"/>
  <c r="BE489" i="20"/>
  <c r="AJ489" i="20" s="1"/>
  <c r="BE488" i="20"/>
  <c r="AJ488" i="20" s="1"/>
  <c r="BE487" i="20"/>
  <c r="AJ487" i="20" s="1"/>
  <c r="BE486" i="20"/>
  <c r="AJ486" i="20" s="1"/>
  <c r="BE485" i="20"/>
  <c r="AJ485" i="20" s="1"/>
  <c r="BE484" i="20"/>
  <c r="AJ484" i="20" s="1"/>
  <c r="BE483" i="20"/>
  <c r="AJ483" i="20" s="1"/>
  <c r="BE482" i="20"/>
  <c r="AJ482" i="20" s="1"/>
  <c r="BE481" i="20"/>
  <c r="AJ481" i="20" s="1"/>
  <c r="BE480" i="20"/>
  <c r="AJ480" i="20" s="1"/>
  <c r="BE479" i="20"/>
  <c r="AJ479" i="20" s="1"/>
  <c r="BE478" i="20"/>
  <c r="AJ478" i="20" s="1"/>
  <c r="BE477" i="20"/>
  <c r="AJ477" i="20" s="1"/>
  <c r="BE476" i="20"/>
  <c r="AJ476" i="20" s="1"/>
  <c r="BE475" i="20"/>
  <c r="AJ475" i="20" s="1"/>
  <c r="BE474" i="20"/>
  <c r="AJ474" i="20" s="1"/>
  <c r="BE473" i="20"/>
  <c r="AJ473" i="20" s="1"/>
  <c r="BE472" i="20"/>
  <c r="AJ472" i="20" s="1"/>
  <c r="BE470" i="20"/>
  <c r="AJ470" i="20" s="1"/>
  <c r="BE469" i="20"/>
  <c r="AJ469" i="20" s="1"/>
  <c r="BE468" i="20"/>
  <c r="AJ468" i="20" s="1"/>
  <c r="BE467" i="20"/>
  <c r="AJ467" i="20" s="1"/>
  <c r="BE466" i="20"/>
  <c r="AJ466" i="20" s="1"/>
  <c r="BE465" i="20"/>
  <c r="AJ465" i="20" s="1"/>
  <c r="BE464" i="20"/>
  <c r="AJ464" i="20" s="1"/>
  <c r="BE463" i="20"/>
  <c r="AJ463" i="20" s="1"/>
  <c r="BE462" i="20"/>
  <c r="AJ462" i="20" s="1"/>
  <c r="BE461" i="20"/>
  <c r="AJ461" i="20" s="1"/>
  <c r="BE460" i="20"/>
  <c r="AJ460" i="20" s="1"/>
  <c r="BE459" i="20"/>
  <c r="AJ459" i="20" s="1"/>
  <c r="BE458" i="20"/>
  <c r="AJ458" i="20" s="1"/>
  <c r="BE457" i="20"/>
  <c r="AJ457" i="20" s="1"/>
  <c r="BE455" i="20"/>
  <c r="AJ455" i="20" s="1"/>
  <c r="BE454" i="20"/>
  <c r="AJ454" i="20" s="1"/>
  <c r="BE453" i="20"/>
  <c r="AJ453" i="20" s="1"/>
  <c r="BE452" i="20"/>
  <c r="AJ452" i="20" s="1"/>
  <c r="BE451" i="20"/>
  <c r="AJ451" i="20" s="1"/>
  <c r="BE450" i="20"/>
  <c r="AJ450" i="20" s="1"/>
  <c r="BE449" i="20"/>
  <c r="AJ449" i="20" s="1"/>
  <c r="BE448" i="20"/>
  <c r="AJ448" i="20" s="1"/>
  <c r="BE447" i="20"/>
  <c r="AJ447" i="20" s="1"/>
  <c r="BE446" i="20"/>
  <c r="AJ446" i="20" s="1"/>
  <c r="BE445" i="20"/>
  <c r="AJ445" i="20" s="1"/>
  <c r="BE444" i="20"/>
  <c r="AJ444" i="20" s="1"/>
  <c r="BE443" i="20"/>
  <c r="AJ443" i="20" s="1"/>
  <c r="BE442" i="20"/>
  <c r="AJ442" i="20" s="1"/>
  <c r="BE441" i="20"/>
  <c r="AJ441" i="20" s="1"/>
  <c r="BE440" i="20"/>
  <c r="AJ440" i="20" s="1"/>
  <c r="BE439" i="20"/>
  <c r="AJ439" i="20" s="1"/>
  <c r="BE438" i="20"/>
  <c r="AJ438" i="20" s="1"/>
  <c r="BE437" i="20"/>
  <c r="AJ437" i="20" s="1"/>
  <c r="BE436" i="20"/>
  <c r="AJ436" i="20" s="1"/>
  <c r="BE435" i="20"/>
  <c r="AJ435" i="20" s="1"/>
  <c r="BE434" i="20"/>
  <c r="AJ434" i="20" s="1"/>
  <c r="BE433" i="20"/>
  <c r="AJ433" i="20" s="1"/>
  <c r="BE432" i="20"/>
  <c r="AJ432" i="20" s="1"/>
  <c r="BE431" i="20"/>
  <c r="AJ431" i="20" s="1"/>
  <c r="BE430" i="20"/>
  <c r="AJ430" i="20" s="1"/>
  <c r="BE429" i="20"/>
  <c r="AJ429" i="20" s="1"/>
  <c r="BE428" i="20"/>
  <c r="AJ428" i="20" s="1"/>
  <c r="BE427" i="20"/>
  <c r="AJ427" i="20" s="1"/>
  <c r="BE426" i="20"/>
  <c r="AJ426" i="20" s="1"/>
  <c r="BE425" i="20"/>
  <c r="AJ425" i="20" s="1"/>
  <c r="BE424" i="20"/>
  <c r="AJ424" i="20" s="1"/>
  <c r="BE423" i="20"/>
  <c r="AJ423" i="20" s="1"/>
  <c r="BE422" i="20"/>
  <c r="AJ422" i="20" s="1"/>
  <c r="BE421" i="20"/>
  <c r="AJ421" i="20" s="1"/>
  <c r="BE420" i="20"/>
  <c r="AJ420" i="20" s="1"/>
  <c r="BE419" i="20"/>
  <c r="AJ419" i="20" s="1"/>
  <c r="BE418" i="20"/>
  <c r="AJ418" i="20" s="1"/>
  <c r="BE417" i="20"/>
  <c r="AJ417" i="20" s="1"/>
  <c r="BE416" i="20"/>
  <c r="AJ416" i="20" s="1"/>
  <c r="BE415" i="20"/>
  <c r="AJ415" i="20" s="1"/>
  <c r="BE414" i="20"/>
  <c r="AJ414" i="20" s="1"/>
  <c r="BE413" i="20"/>
  <c r="AJ413" i="20" s="1"/>
  <c r="BE412" i="20"/>
  <c r="AJ412" i="20" s="1"/>
  <c r="BE411" i="20"/>
  <c r="AJ411" i="20" s="1"/>
  <c r="BE410" i="20"/>
  <c r="AJ410" i="20" s="1"/>
  <c r="BE409" i="20"/>
  <c r="AJ409" i="20" s="1"/>
  <c r="BE408" i="20"/>
  <c r="AJ408" i="20" s="1"/>
  <c r="BE407" i="20"/>
  <c r="AJ407" i="20" s="1"/>
  <c r="BE406" i="20"/>
  <c r="AJ406" i="20" s="1"/>
  <c r="BE405" i="20"/>
  <c r="AJ405" i="20" s="1"/>
  <c r="BE404" i="20"/>
  <c r="AJ404" i="20" s="1"/>
  <c r="BE403" i="20"/>
  <c r="AJ403" i="20" s="1"/>
  <c r="BE402" i="20"/>
  <c r="AJ402" i="20" s="1"/>
  <c r="BE401" i="20"/>
  <c r="AJ401" i="20" s="1"/>
  <c r="BE400" i="20"/>
  <c r="AJ400" i="20" s="1"/>
  <c r="BE399" i="20"/>
  <c r="AJ399" i="20" s="1"/>
  <c r="BE398" i="20"/>
  <c r="AJ398" i="20" s="1"/>
  <c r="BE397" i="20"/>
  <c r="AJ397" i="20" s="1"/>
  <c r="BE396" i="20"/>
  <c r="AJ396" i="20" s="1"/>
  <c r="BE395" i="20"/>
  <c r="AJ395" i="20" s="1"/>
  <c r="BE394" i="20"/>
  <c r="AJ394" i="20" s="1"/>
  <c r="BE393" i="20"/>
  <c r="AJ393" i="20" s="1"/>
  <c r="BE392" i="20"/>
  <c r="AJ392" i="20" s="1"/>
  <c r="BE391" i="20"/>
  <c r="AJ391" i="20" s="1"/>
  <c r="BE390" i="20"/>
  <c r="AJ390" i="20" s="1"/>
  <c r="BE389" i="20"/>
  <c r="AJ389" i="20" s="1"/>
  <c r="BE388" i="20"/>
  <c r="AJ388" i="20" s="1"/>
  <c r="BE387" i="20"/>
  <c r="AJ387" i="20" s="1"/>
  <c r="BE386" i="20"/>
  <c r="AJ386" i="20" s="1"/>
  <c r="BE385" i="20"/>
  <c r="AJ385" i="20" s="1"/>
  <c r="BE384" i="20"/>
  <c r="AJ384" i="20" s="1"/>
  <c r="BE383" i="20"/>
  <c r="AJ383" i="20" s="1"/>
  <c r="BE382" i="20"/>
  <c r="AJ382" i="20" s="1"/>
  <c r="BE381" i="20"/>
  <c r="AJ381" i="20" s="1"/>
  <c r="BE380" i="20"/>
  <c r="AJ380" i="20" s="1"/>
  <c r="BE379" i="20"/>
  <c r="AJ379" i="20" s="1"/>
  <c r="BE378" i="20"/>
  <c r="AJ378" i="20" s="1"/>
  <c r="BE377" i="20"/>
  <c r="AJ377" i="20" s="1"/>
  <c r="BE376" i="20"/>
  <c r="AJ376" i="20" s="1"/>
  <c r="BE375" i="20"/>
  <c r="AJ375" i="20" s="1"/>
  <c r="BE374" i="20"/>
  <c r="AJ374" i="20" s="1"/>
  <c r="BE373" i="20"/>
  <c r="AJ373" i="20" s="1"/>
  <c r="BE372" i="20"/>
  <c r="AJ372" i="20" s="1"/>
  <c r="BE371" i="20"/>
  <c r="AJ371" i="20" s="1"/>
  <c r="BE370" i="20"/>
  <c r="AJ370" i="20" s="1"/>
  <c r="BE369" i="20"/>
  <c r="AJ369" i="20" s="1"/>
  <c r="BE368" i="20"/>
  <c r="AJ368" i="20" s="1"/>
  <c r="BE367" i="20"/>
  <c r="AJ367" i="20" s="1"/>
  <c r="BE366" i="20"/>
  <c r="AJ366" i="20" s="1"/>
  <c r="BE365" i="20"/>
  <c r="AJ365" i="20" s="1"/>
  <c r="BE364" i="20"/>
  <c r="AJ364" i="20" s="1"/>
  <c r="BE363" i="20"/>
  <c r="AJ363" i="20" s="1"/>
  <c r="BE362" i="20"/>
  <c r="AJ362" i="20" s="1"/>
  <c r="BE361" i="20"/>
  <c r="AJ361" i="20" s="1"/>
  <c r="BE360" i="20"/>
  <c r="AJ360" i="20" s="1"/>
  <c r="BE359" i="20"/>
  <c r="AJ359" i="20" s="1"/>
  <c r="BE358" i="20"/>
  <c r="AJ358" i="20" s="1"/>
  <c r="BE357" i="20"/>
  <c r="AJ357" i="20" s="1"/>
  <c r="BE356" i="20"/>
  <c r="AJ356" i="20" s="1"/>
  <c r="BE355" i="20"/>
  <c r="AJ355" i="20" s="1"/>
  <c r="BE354" i="20"/>
  <c r="AJ354" i="20" s="1"/>
  <c r="BE353" i="20"/>
  <c r="AJ353" i="20" s="1"/>
  <c r="BE352" i="20"/>
  <c r="AJ352" i="20" s="1"/>
  <c r="BE351" i="20"/>
  <c r="AJ351" i="20" s="1"/>
  <c r="BE350" i="20"/>
  <c r="AJ350" i="20" s="1"/>
  <c r="BE349" i="20"/>
  <c r="AJ349" i="20" s="1"/>
  <c r="BE348" i="20"/>
  <c r="AJ348" i="20" s="1"/>
  <c r="BE347" i="20"/>
  <c r="AJ347" i="20" s="1"/>
  <c r="BE346" i="20"/>
  <c r="AJ346" i="20" s="1"/>
  <c r="BE345" i="20"/>
  <c r="AJ345" i="20" s="1"/>
  <c r="BE344" i="20"/>
  <c r="AJ344" i="20" s="1"/>
  <c r="BE343" i="20"/>
  <c r="AJ343" i="20" s="1"/>
  <c r="BE342" i="20"/>
  <c r="AJ342" i="20" s="1"/>
  <c r="BE341" i="20"/>
  <c r="AJ341" i="20" s="1"/>
  <c r="BE340" i="20"/>
  <c r="AJ340" i="20" s="1"/>
  <c r="BE339" i="20"/>
  <c r="AJ339" i="20" s="1"/>
  <c r="BE338" i="20"/>
  <c r="AJ338" i="20" s="1"/>
  <c r="BE337" i="20"/>
  <c r="AJ337" i="20" s="1"/>
  <c r="BE336" i="20"/>
  <c r="AJ336" i="20" s="1"/>
  <c r="BE335" i="20"/>
  <c r="AJ335" i="20" s="1"/>
  <c r="BE334" i="20"/>
  <c r="AJ334" i="20" s="1"/>
  <c r="BE333" i="20"/>
  <c r="AJ333" i="20" s="1"/>
  <c r="BE332" i="20"/>
  <c r="AJ332" i="20" s="1"/>
  <c r="BE331" i="20"/>
  <c r="AJ331" i="20" s="1"/>
  <c r="BE330" i="20"/>
  <c r="AJ330" i="20" s="1"/>
  <c r="BE329" i="20"/>
  <c r="AJ329" i="20" s="1"/>
  <c r="BE328" i="20"/>
  <c r="AJ328" i="20" s="1"/>
  <c r="BE327" i="20"/>
  <c r="AJ327" i="20" s="1"/>
  <c r="BE326" i="20"/>
  <c r="AJ326" i="20" s="1"/>
  <c r="BE325" i="20"/>
  <c r="AJ325" i="20" s="1"/>
  <c r="BE324" i="20"/>
  <c r="AJ324" i="20" s="1"/>
  <c r="BE323" i="20"/>
  <c r="AJ323" i="20" s="1"/>
  <c r="BE322" i="20"/>
  <c r="AJ322" i="20" s="1"/>
  <c r="BE321" i="20"/>
  <c r="AJ321" i="20" s="1"/>
  <c r="BE320" i="20"/>
  <c r="AJ320" i="20" s="1"/>
  <c r="BE319" i="20"/>
  <c r="AJ319" i="20" s="1"/>
  <c r="BE318" i="20"/>
  <c r="AJ318" i="20" s="1"/>
  <c r="BE317" i="20"/>
  <c r="AJ317" i="20" s="1"/>
  <c r="BE316" i="20"/>
  <c r="AJ316" i="20" s="1"/>
  <c r="BE315" i="20"/>
  <c r="AJ315" i="20" s="1"/>
  <c r="BE314" i="20"/>
  <c r="AJ314" i="20" s="1"/>
  <c r="BE313" i="20"/>
  <c r="AJ313" i="20" s="1"/>
  <c r="BE312" i="20"/>
  <c r="AJ312" i="20" s="1"/>
  <c r="BE311" i="20"/>
  <c r="AJ311" i="20" s="1"/>
  <c r="BE310" i="20"/>
  <c r="AJ310" i="20" s="1"/>
  <c r="BE309" i="20"/>
  <c r="AJ309" i="20" s="1"/>
  <c r="BE308" i="20"/>
  <c r="AJ308" i="20" s="1"/>
  <c r="BE307" i="20"/>
  <c r="AJ307" i="20" s="1"/>
  <c r="BE306" i="20"/>
  <c r="AJ306" i="20" s="1"/>
  <c r="BE305" i="20"/>
  <c r="AJ305" i="20" s="1"/>
  <c r="BE304" i="20"/>
  <c r="AJ304" i="20" s="1"/>
  <c r="BE303" i="20"/>
  <c r="AJ303" i="20" s="1"/>
  <c r="BE302" i="20"/>
  <c r="AJ302" i="20" s="1"/>
  <c r="BE301" i="20"/>
  <c r="AJ301" i="20" s="1"/>
  <c r="BE300" i="20"/>
  <c r="AJ300" i="20" s="1"/>
  <c r="BE299" i="20"/>
  <c r="AJ299" i="20" s="1"/>
  <c r="BE298" i="20"/>
  <c r="AJ298" i="20" s="1"/>
  <c r="BE297" i="20"/>
  <c r="AJ297" i="20" s="1"/>
  <c r="BE296" i="20"/>
  <c r="AJ296" i="20" s="1"/>
  <c r="BE295" i="20"/>
  <c r="AJ295" i="20" s="1"/>
  <c r="BE294" i="20"/>
  <c r="AJ294" i="20" s="1"/>
  <c r="BE293" i="20"/>
  <c r="AJ293" i="20" s="1"/>
  <c r="BE292" i="20"/>
  <c r="AJ292" i="20" s="1"/>
  <c r="BE291" i="20"/>
  <c r="AJ291" i="20" s="1"/>
  <c r="BE290" i="20"/>
  <c r="AJ290" i="20" s="1"/>
  <c r="BE289" i="20"/>
  <c r="AJ289" i="20" s="1"/>
  <c r="BE288" i="20"/>
  <c r="AJ288" i="20" s="1"/>
  <c r="BE287" i="20"/>
  <c r="AJ287" i="20" s="1"/>
  <c r="BE286" i="20"/>
  <c r="AJ286" i="20" s="1"/>
  <c r="BE285" i="20"/>
  <c r="AJ285" i="20" s="1"/>
  <c r="BE284" i="20"/>
  <c r="AJ284" i="20" s="1"/>
  <c r="BE283" i="20"/>
  <c r="AJ283" i="20" s="1"/>
  <c r="BE282" i="20"/>
  <c r="AJ282" i="20" s="1"/>
  <c r="BE281" i="20"/>
  <c r="AJ281" i="20" s="1"/>
  <c r="BE280" i="20"/>
  <c r="AJ280" i="20" s="1"/>
  <c r="BE279" i="20"/>
  <c r="AJ279" i="20" s="1"/>
  <c r="BE278" i="20"/>
  <c r="AJ278" i="20" s="1"/>
  <c r="BE277" i="20"/>
  <c r="AJ277" i="20" s="1"/>
  <c r="BE276" i="20"/>
  <c r="AJ276" i="20" s="1"/>
  <c r="BE275" i="20"/>
  <c r="AJ275" i="20" s="1"/>
  <c r="BE274" i="20"/>
  <c r="AJ274" i="20" s="1"/>
  <c r="BE273" i="20"/>
  <c r="AJ273" i="20" s="1"/>
  <c r="BE272" i="20"/>
  <c r="AJ272" i="20" s="1"/>
  <c r="BE271" i="20"/>
  <c r="AJ271" i="20" s="1"/>
  <c r="BE270" i="20"/>
  <c r="AJ270" i="20" s="1"/>
  <c r="BE269" i="20"/>
  <c r="AJ269" i="20" s="1"/>
  <c r="BE268" i="20"/>
  <c r="AJ268" i="20" s="1"/>
  <c r="BE267" i="20"/>
  <c r="AJ267" i="20" s="1"/>
  <c r="BE266" i="20"/>
  <c r="AJ266" i="20" s="1"/>
  <c r="BE265" i="20"/>
  <c r="AJ265" i="20" s="1"/>
  <c r="BE264" i="20"/>
  <c r="AJ264" i="20" s="1"/>
  <c r="BE263" i="20"/>
  <c r="AJ263" i="20" s="1"/>
  <c r="BE262" i="20"/>
  <c r="AJ262" i="20" s="1"/>
  <c r="BE261" i="20"/>
  <c r="AJ261" i="20" s="1"/>
  <c r="BE260" i="20"/>
  <c r="AJ260" i="20" s="1"/>
  <c r="BE259" i="20"/>
  <c r="AJ259" i="20" s="1"/>
  <c r="BE258" i="20"/>
  <c r="AJ258" i="20" s="1"/>
  <c r="BE257" i="20"/>
  <c r="AJ257" i="20" s="1"/>
  <c r="BE256" i="20"/>
  <c r="AJ256" i="20" s="1"/>
  <c r="BE255" i="20"/>
  <c r="AJ255" i="20" s="1"/>
  <c r="BE254" i="20"/>
  <c r="AJ254" i="20" s="1"/>
  <c r="BE253" i="20"/>
  <c r="AJ253" i="20" s="1"/>
  <c r="BE252" i="20"/>
  <c r="AJ252" i="20" s="1"/>
  <c r="BE251" i="20"/>
  <c r="AJ251" i="20" s="1"/>
  <c r="BE250" i="20"/>
  <c r="AJ250" i="20" s="1"/>
  <c r="BE249" i="20"/>
  <c r="AJ249" i="20" s="1"/>
  <c r="BE248" i="20"/>
  <c r="AJ248" i="20" s="1"/>
  <c r="BE247" i="20"/>
  <c r="AJ247" i="20" s="1"/>
  <c r="BE246" i="20"/>
  <c r="AJ246" i="20" s="1"/>
  <c r="BE245" i="20"/>
  <c r="AJ245" i="20" s="1"/>
  <c r="BE244" i="20"/>
  <c r="AJ244" i="20" s="1"/>
  <c r="BE243" i="20"/>
  <c r="AJ243" i="20" s="1"/>
  <c r="BE242" i="20"/>
  <c r="AJ242" i="20" s="1"/>
  <c r="BE241" i="20"/>
  <c r="AJ241" i="20" s="1"/>
  <c r="BE240" i="20"/>
  <c r="AJ240" i="20" s="1"/>
  <c r="BE239" i="20"/>
  <c r="AJ239" i="20" s="1"/>
  <c r="BE238" i="20"/>
  <c r="AJ238" i="20" s="1"/>
  <c r="BE237" i="20"/>
  <c r="AJ237" i="20" s="1"/>
  <c r="BE236" i="20"/>
  <c r="AJ236" i="20" s="1"/>
  <c r="BE235" i="20"/>
  <c r="AJ235" i="20" s="1"/>
  <c r="BE234" i="20"/>
  <c r="AJ234" i="20" s="1"/>
  <c r="BE233" i="20"/>
  <c r="AJ233" i="20" s="1"/>
  <c r="BE232" i="20"/>
  <c r="AJ232" i="20" s="1"/>
  <c r="BE231" i="20"/>
  <c r="AJ231" i="20" s="1"/>
  <c r="BE230" i="20"/>
  <c r="AJ230" i="20" s="1"/>
  <c r="BE229" i="20"/>
  <c r="AJ229" i="20" s="1"/>
  <c r="BE228" i="20"/>
  <c r="AJ228" i="20" s="1"/>
  <c r="BE227" i="20"/>
  <c r="AJ227" i="20" s="1"/>
  <c r="BE226" i="20"/>
  <c r="AJ226" i="20" s="1"/>
  <c r="BE225" i="20"/>
  <c r="AJ225" i="20" s="1"/>
  <c r="BE224" i="20"/>
  <c r="AJ224" i="20" s="1"/>
  <c r="BE223" i="20"/>
  <c r="AJ223" i="20" s="1"/>
  <c r="BE222" i="20"/>
  <c r="AJ222" i="20" s="1"/>
  <c r="BE221" i="20"/>
  <c r="AJ221" i="20" s="1"/>
  <c r="BE220" i="20"/>
  <c r="AJ220" i="20" s="1"/>
  <c r="BE219" i="20"/>
  <c r="AJ219" i="20" s="1"/>
  <c r="BE218" i="20"/>
  <c r="AJ218" i="20" s="1"/>
  <c r="BE217" i="20"/>
  <c r="AJ217" i="20" s="1"/>
  <c r="BE216" i="20"/>
  <c r="AJ216" i="20" s="1"/>
  <c r="BE215" i="20"/>
  <c r="AJ215" i="20" s="1"/>
  <c r="BE214" i="20"/>
  <c r="AJ214" i="20" s="1"/>
  <c r="BE213" i="20"/>
  <c r="AJ213" i="20" s="1"/>
  <c r="BE212" i="20"/>
  <c r="AJ212" i="20" s="1"/>
  <c r="BE211" i="20"/>
  <c r="AJ211" i="20" s="1"/>
  <c r="BE210" i="20"/>
  <c r="AJ210" i="20" s="1"/>
  <c r="BE209" i="20"/>
  <c r="AJ209" i="20" s="1"/>
  <c r="BE208" i="20"/>
  <c r="AJ208" i="20" s="1"/>
  <c r="BE207" i="20"/>
  <c r="AJ207" i="20" s="1"/>
  <c r="BE206" i="20"/>
  <c r="AJ206" i="20" s="1"/>
  <c r="BE205" i="20"/>
  <c r="AJ205" i="20" s="1"/>
  <c r="BE204" i="20"/>
  <c r="AJ204" i="20" s="1"/>
  <c r="BE203" i="20"/>
  <c r="AJ203" i="20" s="1"/>
  <c r="BE202" i="20"/>
  <c r="AJ202" i="20" s="1"/>
  <c r="BE201" i="20"/>
  <c r="AJ201" i="20" s="1"/>
  <c r="BE200" i="20"/>
  <c r="AJ200" i="20" s="1"/>
  <c r="BE199" i="20"/>
  <c r="AJ199" i="20" s="1"/>
  <c r="BE198" i="20"/>
  <c r="AJ198" i="20" s="1"/>
  <c r="BE197" i="20"/>
  <c r="AJ197" i="20" s="1"/>
  <c r="BE196" i="20"/>
  <c r="AJ196" i="20" s="1"/>
  <c r="BE195" i="20"/>
  <c r="AJ195" i="20" s="1"/>
  <c r="BE194" i="20"/>
  <c r="AJ194" i="20" s="1"/>
  <c r="BE193" i="20"/>
  <c r="AJ193" i="20" s="1"/>
  <c r="BE192" i="20"/>
  <c r="AJ192" i="20" s="1"/>
  <c r="BE191" i="20"/>
  <c r="AJ191" i="20" s="1"/>
  <c r="BE190" i="20"/>
  <c r="AJ190" i="20" s="1"/>
  <c r="BE189" i="20"/>
  <c r="AJ189" i="20" s="1"/>
  <c r="BE188" i="20"/>
  <c r="AJ188" i="20" s="1"/>
  <c r="BE187" i="20"/>
  <c r="AJ187" i="20" s="1"/>
  <c r="BE186" i="20"/>
  <c r="AJ186" i="20" s="1"/>
  <c r="BE185" i="20"/>
  <c r="AJ185" i="20" s="1"/>
  <c r="BE184" i="20"/>
  <c r="AJ184" i="20" s="1"/>
  <c r="BE183" i="20"/>
  <c r="AJ183" i="20" s="1"/>
  <c r="BE182" i="20"/>
  <c r="AJ182" i="20" s="1"/>
  <c r="BE181" i="20"/>
  <c r="AJ181" i="20" s="1"/>
  <c r="BE180" i="20"/>
  <c r="AJ180" i="20" s="1"/>
  <c r="BE179" i="20"/>
  <c r="AJ179" i="20" s="1"/>
  <c r="BE178" i="20"/>
  <c r="AJ178" i="20" s="1"/>
  <c r="BE177" i="20"/>
  <c r="AJ177" i="20" s="1"/>
  <c r="BE176" i="20"/>
  <c r="AJ176" i="20" s="1"/>
  <c r="BE175" i="20"/>
  <c r="AJ175" i="20" s="1"/>
  <c r="BE174" i="20"/>
  <c r="AJ174" i="20" s="1"/>
  <c r="BE173" i="20"/>
  <c r="AJ173" i="20" s="1"/>
  <c r="BE172" i="20"/>
  <c r="AJ172" i="20" s="1"/>
  <c r="BE171" i="20"/>
  <c r="AJ171" i="20" s="1"/>
  <c r="BE170" i="20"/>
  <c r="AJ170" i="20" s="1"/>
  <c r="BE169" i="20"/>
  <c r="AJ169" i="20" s="1"/>
  <c r="BE168" i="20"/>
  <c r="AJ168" i="20" s="1"/>
  <c r="BE167" i="20"/>
  <c r="AJ167" i="20" s="1"/>
  <c r="BE166" i="20"/>
  <c r="AJ166" i="20" s="1"/>
  <c r="BE165" i="20"/>
  <c r="AJ165" i="20" s="1"/>
  <c r="BE164" i="20"/>
  <c r="AJ164" i="20" s="1"/>
  <c r="BE163" i="20"/>
  <c r="AJ163" i="20" s="1"/>
  <c r="BE162" i="20"/>
  <c r="AJ162" i="20" s="1"/>
  <c r="BE161" i="20"/>
  <c r="AJ161" i="20" s="1"/>
  <c r="BE160" i="20"/>
  <c r="AJ160" i="20" s="1"/>
  <c r="BE159" i="20"/>
  <c r="AJ159" i="20" s="1"/>
  <c r="BE158" i="20"/>
  <c r="AJ158" i="20" s="1"/>
  <c r="BE157" i="20"/>
  <c r="AJ157" i="20" s="1"/>
  <c r="BE156" i="20"/>
  <c r="AJ156" i="20" s="1"/>
  <c r="BE155" i="20"/>
  <c r="AJ155" i="20" s="1"/>
  <c r="BE154" i="20"/>
  <c r="AJ154" i="20" s="1"/>
  <c r="BE153" i="20"/>
  <c r="AJ153" i="20" s="1"/>
  <c r="BE152" i="20"/>
  <c r="AJ152" i="20" s="1"/>
  <c r="BE151" i="20"/>
  <c r="AJ151" i="20" s="1"/>
  <c r="BE150" i="20"/>
  <c r="AJ150" i="20" s="1"/>
  <c r="BE149" i="20"/>
  <c r="AJ149" i="20" s="1"/>
  <c r="BE148" i="20"/>
  <c r="AJ148" i="20" s="1"/>
  <c r="BE147" i="20"/>
  <c r="AJ147" i="20" s="1"/>
  <c r="BE146" i="20"/>
  <c r="AJ146" i="20" s="1"/>
  <c r="BE145" i="20"/>
  <c r="AJ145" i="20" s="1"/>
  <c r="BE144" i="20"/>
  <c r="AJ144" i="20" s="1"/>
  <c r="BE143" i="20"/>
  <c r="AJ143" i="20" s="1"/>
  <c r="BE142" i="20"/>
  <c r="AJ142" i="20" s="1"/>
  <c r="BE141" i="20"/>
  <c r="AJ141" i="20" s="1"/>
  <c r="BE140" i="20"/>
  <c r="AJ140" i="20" s="1"/>
  <c r="BE139" i="20"/>
  <c r="AJ139" i="20" s="1"/>
  <c r="BE138" i="20"/>
  <c r="AJ138" i="20" s="1"/>
  <c r="BE137" i="20"/>
  <c r="AJ137" i="20" s="1"/>
  <c r="BE136" i="20"/>
  <c r="AJ136" i="20" s="1"/>
  <c r="BE135" i="20"/>
  <c r="AJ135" i="20" s="1"/>
  <c r="BE134" i="20"/>
  <c r="AJ134" i="20" s="1"/>
  <c r="BE133" i="20"/>
  <c r="AJ133" i="20" s="1"/>
  <c r="BE132" i="20"/>
  <c r="AJ132" i="20" s="1"/>
  <c r="BE131" i="20"/>
  <c r="AJ131" i="20" s="1"/>
  <c r="BE130" i="20"/>
  <c r="AJ130" i="20" s="1"/>
  <c r="BE129" i="20"/>
  <c r="AJ129" i="20" s="1"/>
  <c r="BE128" i="20"/>
  <c r="AJ128" i="20" s="1"/>
  <c r="BE127" i="20"/>
  <c r="AJ127" i="20" s="1"/>
  <c r="BE126" i="20"/>
  <c r="AJ126" i="20" s="1"/>
  <c r="BE125" i="20"/>
  <c r="AJ125" i="20" s="1"/>
  <c r="BE124" i="20"/>
  <c r="AJ124" i="20" s="1"/>
  <c r="BE123" i="20"/>
  <c r="AJ123" i="20" s="1"/>
  <c r="BE122" i="20"/>
  <c r="AJ122" i="20" s="1"/>
  <c r="BE121" i="20"/>
  <c r="AJ121" i="20" s="1"/>
  <c r="BE120" i="20"/>
  <c r="AJ120" i="20" s="1"/>
  <c r="BE119" i="20"/>
  <c r="AJ119" i="20" s="1"/>
  <c r="BE118" i="20"/>
  <c r="AJ118" i="20" s="1"/>
  <c r="BE117" i="20"/>
  <c r="AJ117" i="20" s="1"/>
  <c r="BE116" i="20"/>
  <c r="AJ116" i="20" s="1"/>
  <c r="BE115" i="20"/>
  <c r="AJ115" i="20" s="1"/>
  <c r="BE114" i="20"/>
  <c r="AJ114" i="20" s="1"/>
  <c r="BE113" i="20"/>
  <c r="AJ113" i="20" s="1"/>
  <c r="BE112" i="20"/>
  <c r="AJ112" i="20" s="1"/>
  <c r="BE111" i="20"/>
  <c r="AJ111" i="20" s="1"/>
  <c r="BE110" i="20"/>
  <c r="AJ110" i="20" s="1"/>
  <c r="BE109" i="20"/>
  <c r="AJ109" i="20" s="1"/>
  <c r="BE108" i="20"/>
  <c r="AJ108" i="20" s="1"/>
  <c r="BE107" i="20"/>
  <c r="AJ107" i="20" s="1"/>
  <c r="BE106" i="20"/>
  <c r="AJ106" i="20" s="1"/>
  <c r="BE105" i="20"/>
  <c r="AJ105" i="20" s="1"/>
  <c r="BE104" i="20"/>
  <c r="AJ104" i="20" s="1"/>
  <c r="BE103" i="20"/>
  <c r="AJ103" i="20" s="1"/>
  <c r="BE102" i="20"/>
  <c r="AJ102" i="20" s="1"/>
  <c r="BE101" i="20"/>
  <c r="AJ101" i="20" s="1"/>
  <c r="BE100" i="20"/>
  <c r="AJ100" i="20" s="1"/>
  <c r="BE99" i="20"/>
  <c r="AJ99" i="20" s="1"/>
  <c r="BE98" i="20"/>
  <c r="AJ98" i="20" s="1"/>
  <c r="BE97" i="20"/>
  <c r="AJ97" i="20" s="1"/>
  <c r="BE96" i="20"/>
  <c r="AJ96" i="20" s="1"/>
  <c r="BE95" i="20"/>
  <c r="AJ95" i="20" s="1"/>
  <c r="BE94" i="20"/>
  <c r="AJ94" i="20" s="1"/>
  <c r="BE93" i="20"/>
  <c r="AJ93" i="20" s="1"/>
  <c r="BE92" i="20"/>
  <c r="AJ92" i="20" s="1"/>
  <c r="BE91" i="20"/>
  <c r="AJ91" i="20" s="1"/>
  <c r="BE90" i="20"/>
  <c r="AJ90" i="20" s="1"/>
  <c r="BE89" i="20"/>
  <c r="AJ89" i="20" s="1"/>
  <c r="BE88" i="20"/>
  <c r="AJ88" i="20" s="1"/>
  <c r="BE87" i="20"/>
  <c r="AJ87" i="20" s="1"/>
  <c r="BE86" i="20"/>
  <c r="AJ86" i="20" s="1"/>
  <c r="BE85" i="20"/>
  <c r="AJ85" i="20" s="1"/>
  <c r="BE84" i="20"/>
  <c r="AJ84" i="20" s="1"/>
  <c r="BE83" i="20"/>
  <c r="AJ83" i="20" s="1"/>
  <c r="BE82" i="20"/>
  <c r="AJ82" i="20" s="1"/>
  <c r="BE81" i="20"/>
  <c r="AJ81" i="20" s="1"/>
  <c r="BE80" i="20"/>
  <c r="AJ80" i="20" s="1"/>
  <c r="BE79" i="20"/>
  <c r="AJ79" i="20" s="1"/>
  <c r="BE78" i="20"/>
  <c r="AJ78" i="20" s="1"/>
  <c r="BE77" i="20"/>
  <c r="AJ77" i="20" s="1"/>
  <c r="BE76" i="20"/>
  <c r="AJ76" i="20" s="1"/>
  <c r="BE75" i="20"/>
  <c r="AJ75" i="20" s="1"/>
  <c r="BE74" i="20"/>
  <c r="AJ74" i="20" s="1"/>
  <c r="BE73" i="20"/>
  <c r="AJ73" i="20" s="1"/>
  <c r="BE72" i="20"/>
  <c r="AJ72" i="20" s="1"/>
  <c r="BE71" i="20"/>
  <c r="AJ71" i="20" s="1"/>
  <c r="BE70" i="20"/>
  <c r="AJ70" i="20" s="1"/>
  <c r="BE69" i="20"/>
  <c r="AJ69" i="20" s="1"/>
  <c r="BE68" i="20"/>
  <c r="AJ68" i="20" s="1"/>
  <c r="BE67" i="20"/>
  <c r="AJ67" i="20" s="1"/>
  <c r="BE66" i="20"/>
  <c r="AJ66" i="20" s="1"/>
  <c r="BE65" i="20"/>
  <c r="AJ65" i="20" s="1"/>
  <c r="BE64" i="20"/>
  <c r="AJ64" i="20" s="1"/>
  <c r="BE63" i="20"/>
  <c r="AJ63" i="20" s="1"/>
  <c r="BE62" i="20"/>
  <c r="AJ62" i="20" s="1"/>
  <c r="BE61" i="20"/>
  <c r="AJ61" i="20" s="1"/>
  <c r="BE60" i="20"/>
  <c r="AJ60" i="20" s="1"/>
  <c r="BE59" i="20"/>
  <c r="AJ59" i="20" s="1"/>
  <c r="BE58" i="20"/>
  <c r="AJ58" i="20" s="1"/>
  <c r="BE57" i="20"/>
  <c r="AJ57" i="20" s="1"/>
  <c r="BE56" i="20"/>
  <c r="AJ56" i="20" s="1"/>
  <c r="BE55" i="20"/>
  <c r="AJ55" i="20" s="1"/>
  <c r="BE54" i="20"/>
  <c r="AJ54" i="20" s="1"/>
  <c r="BE53" i="20"/>
  <c r="AJ53" i="20" s="1"/>
  <c r="BE52" i="20"/>
  <c r="AJ52" i="20" s="1"/>
  <c r="BE51" i="20"/>
  <c r="AJ51" i="20" s="1"/>
  <c r="BE50" i="20"/>
  <c r="AJ50" i="20" s="1"/>
  <c r="BE49" i="20"/>
  <c r="AJ49" i="20" s="1"/>
  <c r="BE48" i="20"/>
  <c r="AJ48" i="20" s="1"/>
  <c r="BE47" i="20"/>
  <c r="AJ47" i="20" s="1"/>
  <c r="BE46" i="20"/>
  <c r="AJ46" i="20" s="1"/>
  <c r="BE45" i="20"/>
  <c r="AJ45" i="20" s="1"/>
  <c r="BE44" i="20"/>
  <c r="AJ44" i="20" s="1"/>
  <c r="BE43" i="20"/>
  <c r="AJ43" i="20" s="1"/>
  <c r="BE42" i="20"/>
  <c r="AJ42" i="20" s="1"/>
  <c r="BE41" i="20"/>
  <c r="AJ41" i="20" s="1"/>
  <c r="BE40" i="20"/>
  <c r="AJ40" i="20" s="1"/>
  <c r="BE39" i="20"/>
  <c r="AJ39" i="20" s="1"/>
  <c r="BE38" i="20"/>
  <c r="AJ38" i="20" s="1"/>
  <c r="BE37" i="20"/>
  <c r="AJ37" i="20" s="1"/>
  <c r="BE36" i="20"/>
  <c r="AJ36" i="20" s="1"/>
  <c r="BE35" i="20"/>
  <c r="AJ35" i="20" s="1"/>
  <c r="BE34" i="20"/>
  <c r="AJ34" i="20" s="1"/>
  <c r="BE33" i="20"/>
  <c r="AJ33" i="20" s="1"/>
  <c r="BE32" i="20"/>
  <c r="AJ32" i="20" s="1"/>
  <c r="BE31" i="20"/>
  <c r="AJ31" i="20" s="1"/>
  <c r="BE30" i="20"/>
  <c r="AJ30" i="20" s="1"/>
  <c r="BE29" i="20"/>
  <c r="AJ29" i="20" s="1"/>
  <c r="BE28" i="20"/>
  <c r="AJ28" i="20" s="1"/>
  <c r="BE27" i="20"/>
  <c r="AJ27" i="20" s="1"/>
  <c r="BE26" i="20"/>
  <c r="AJ26" i="20" s="1"/>
  <c r="BE25" i="20"/>
  <c r="AJ25" i="20" s="1"/>
  <c r="BE24" i="20"/>
  <c r="AJ24" i="20" s="1"/>
  <c r="BE23" i="20"/>
  <c r="AJ23" i="20" s="1"/>
  <c r="BE22" i="20"/>
  <c r="AJ22" i="20" s="1"/>
  <c r="BE21" i="20"/>
  <c r="AJ21" i="20" s="1"/>
  <c r="BE20" i="20"/>
  <c r="AJ20" i="20" s="1"/>
  <c r="BE19" i="20"/>
  <c r="AJ19" i="20" s="1"/>
  <c r="BE18" i="20"/>
  <c r="AJ18" i="20" s="1"/>
  <c r="BE17" i="20"/>
  <c r="AJ17" i="20" s="1"/>
  <c r="BE16" i="20"/>
  <c r="AJ16" i="20" s="1"/>
  <c r="BE15" i="20"/>
  <c r="AJ15" i="20" s="1"/>
  <c r="BE14" i="20"/>
  <c r="AJ14" i="20" s="1"/>
  <c r="BE13" i="20"/>
  <c r="AJ13" i="20" s="1"/>
  <c r="BE12" i="20"/>
  <c r="AJ12" i="20" s="1"/>
  <c r="BE11" i="20"/>
  <c r="AJ11" i="20" s="1"/>
  <c r="V8" i="21"/>
  <c r="V7" i="21"/>
  <c r="V6" i="21"/>
  <c r="S30" i="36" l="1"/>
  <c r="T30" i="36"/>
  <c r="S23" i="36"/>
  <c r="T23" i="36"/>
  <c r="S16" i="36"/>
  <c r="T16" i="36"/>
  <c r="H56" i="24" l="1"/>
  <c r="AL6" i="20" l="1"/>
  <c r="AL7" i="20"/>
  <c r="AL8" i="20"/>
  <c r="AL9" i="20"/>
  <c r="AL10" i="20"/>
  <c r="AL11" i="20"/>
  <c r="AL12" i="20"/>
  <c r="AL13" i="20"/>
  <c r="AL14" i="20"/>
  <c r="AL15" i="20"/>
  <c r="AL16" i="20"/>
  <c r="AL17" i="20"/>
  <c r="AL18" i="20"/>
  <c r="AL19" i="20"/>
  <c r="AL20" i="20"/>
  <c r="AL21" i="20"/>
  <c r="AL22" i="20"/>
  <c r="AL23" i="20"/>
  <c r="AL24" i="20"/>
  <c r="AL25" i="20"/>
  <c r="AL26" i="20"/>
  <c r="AL27" i="20"/>
  <c r="AL28" i="20"/>
  <c r="AL29" i="20"/>
  <c r="AL30" i="20"/>
  <c r="AL31" i="20"/>
  <c r="AL32" i="20"/>
  <c r="AL33" i="20"/>
  <c r="AL34" i="20"/>
  <c r="AL35" i="20"/>
  <c r="AL36" i="20"/>
  <c r="AL37" i="20"/>
  <c r="AL38" i="20"/>
  <c r="AL39" i="20"/>
  <c r="AL40" i="20"/>
  <c r="AL41" i="20"/>
  <c r="AL42" i="20"/>
  <c r="AL43" i="20"/>
  <c r="AL44" i="20"/>
  <c r="AL45" i="20"/>
  <c r="AL46" i="20"/>
  <c r="AL47" i="20"/>
  <c r="AL48" i="20"/>
  <c r="AL49" i="20"/>
  <c r="AL50" i="20"/>
  <c r="AL51" i="20"/>
  <c r="AL52" i="20"/>
  <c r="AL53" i="20"/>
  <c r="AL54" i="20"/>
  <c r="AL55" i="20"/>
  <c r="AL56" i="20"/>
  <c r="AL57" i="20"/>
  <c r="AL58" i="20"/>
  <c r="AL59" i="20"/>
  <c r="AL60" i="20"/>
  <c r="AL61" i="20"/>
  <c r="AL62" i="20"/>
  <c r="AL63" i="20"/>
  <c r="AL64" i="20"/>
  <c r="AL65" i="20"/>
  <c r="AL66" i="20"/>
  <c r="AL67" i="20"/>
  <c r="AL68" i="20"/>
  <c r="AL69" i="20"/>
  <c r="AL70" i="20"/>
  <c r="AL71" i="20"/>
  <c r="AL72" i="20"/>
  <c r="AL73" i="20"/>
  <c r="AL74" i="20"/>
  <c r="AL75" i="20"/>
  <c r="AL76" i="20"/>
  <c r="AL77" i="20"/>
  <c r="AL78" i="20"/>
  <c r="AL79" i="20"/>
  <c r="AL80" i="20"/>
  <c r="AL81" i="20"/>
  <c r="AL82" i="20"/>
  <c r="AL83" i="20"/>
  <c r="AL84" i="20"/>
  <c r="AL85" i="20"/>
  <c r="AL86" i="20"/>
  <c r="AL87" i="20"/>
  <c r="AL88" i="20"/>
  <c r="AL89" i="20"/>
  <c r="AL90" i="20"/>
  <c r="AL91" i="20"/>
  <c r="AL92" i="20"/>
  <c r="AL93" i="20"/>
  <c r="AL94" i="20"/>
  <c r="AL95" i="20"/>
  <c r="AL96" i="20"/>
  <c r="AL97" i="20"/>
  <c r="AL98" i="20"/>
  <c r="AL99" i="20"/>
  <c r="AL100" i="20"/>
  <c r="AL101" i="20"/>
  <c r="AL102" i="20"/>
  <c r="AL103" i="20"/>
  <c r="AL104" i="20"/>
  <c r="AL105" i="20"/>
  <c r="AL106" i="20"/>
  <c r="AL107" i="20"/>
  <c r="AL108" i="20"/>
  <c r="AL109" i="20"/>
  <c r="AL110" i="20"/>
  <c r="AL111" i="20"/>
  <c r="AL112" i="20"/>
  <c r="AL113" i="20"/>
  <c r="AL114" i="20"/>
  <c r="AL115" i="20"/>
  <c r="AL116" i="20"/>
  <c r="AL117" i="20"/>
  <c r="AL118" i="20"/>
  <c r="AL119" i="20"/>
  <c r="AL120" i="20"/>
  <c r="AL121" i="20"/>
  <c r="AL122" i="20"/>
  <c r="AL123" i="20"/>
  <c r="AL124" i="20"/>
  <c r="AL125" i="20"/>
  <c r="AL126" i="20"/>
  <c r="AL127" i="20"/>
  <c r="AL128" i="20"/>
  <c r="AL129" i="20"/>
  <c r="AL130" i="20"/>
  <c r="AL131" i="20"/>
  <c r="AL132" i="20"/>
  <c r="AL133" i="20"/>
  <c r="AL134" i="20"/>
  <c r="AL135" i="20"/>
  <c r="AL136" i="20"/>
  <c r="AL137" i="20"/>
  <c r="AL138" i="20"/>
  <c r="AL139" i="20"/>
  <c r="AL140" i="20"/>
  <c r="AL141" i="20"/>
  <c r="AL142" i="20"/>
  <c r="AL143" i="20"/>
  <c r="AL144" i="20"/>
  <c r="AL145" i="20"/>
  <c r="AL146" i="20"/>
  <c r="AL147" i="20"/>
  <c r="AL148" i="20"/>
  <c r="AL149" i="20"/>
  <c r="AL150" i="20"/>
  <c r="AL151" i="20"/>
  <c r="AL152" i="20"/>
  <c r="AL153" i="20"/>
  <c r="AL154" i="20"/>
  <c r="AL155" i="20"/>
  <c r="AL156" i="20"/>
  <c r="AL157" i="20"/>
  <c r="AL158" i="20"/>
  <c r="AL159" i="20"/>
  <c r="AL160" i="20"/>
  <c r="AL161" i="20"/>
  <c r="AL162" i="20"/>
  <c r="AL163" i="20"/>
  <c r="AL164" i="20"/>
  <c r="AL165" i="20"/>
  <c r="AL166" i="20"/>
  <c r="AL167" i="20"/>
  <c r="AL168" i="20"/>
  <c r="AL169" i="20"/>
  <c r="AL170" i="20"/>
  <c r="AL171" i="20"/>
  <c r="AL172" i="20"/>
  <c r="AL173" i="20"/>
  <c r="AL174" i="20"/>
  <c r="AL175" i="20"/>
  <c r="AL176" i="20"/>
  <c r="AL177" i="20"/>
  <c r="AL178" i="20"/>
  <c r="AL179" i="20"/>
  <c r="AL180" i="20"/>
  <c r="AL181" i="20"/>
  <c r="AL182" i="20"/>
  <c r="AL183" i="20"/>
  <c r="AL184" i="20"/>
  <c r="AL185" i="20"/>
  <c r="AL186" i="20"/>
  <c r="AL187" i="20"/>
  <c r="AL188" i="20"/>
  <c r="AL189" i="20"/>
  <c r="AL190" i="20"/>
  <c r="AL191" i="20"/>
  <c r="AL192" i="20"/>
  <c r="AL193" i="20"/>
  <c r="AL194" i="20"/>
  <c r="AL195" i="20"/>
  <c r="AL196" i="20"/>
  <c r="AL197" i="20"/>
  <c r="AL198" i="20"/>
  <c r="AL199" i="20"/>
  <c r="AL200" i="20"/>
  <c r="AL201" i="20"/>
  <c r="AL202" i="20"/>
  <c r="AL203" i="20"/>
  <c r="AL204" i="20"/>
  <c r="AL205" i="20"/>
  <c r="AL206" i="20"/>
  <c r="AL207" i="20"/>
  <c r="AL208" i="20"/>
  <c r="AL209" i="20"/>
  <c r="AL210" i="20"/>
  <c r="AL211" i="20"/>
  <c r="AL212" i="20"/>
  <c r="AL213" i="20"/>
  <c r="AL214" i="20"/>
  <c r="AL215" i="20"/>
  <c r="AL216" i="20"/>
  <c r="AL217" i="20"/>
  <c r="AL218" i="20"/>
  <c r="AL219" i="20"/>
  <c r="AL220" i="20"/>
  <c r="AL221" i="20"/>
  <c r="AL222" i="20"/>
  <c r="AL223" i="20"/>
  <c r="AL224" i="20"/>
  <c r="AL225" i="20"/>
  <c r="AL226" i="20"/>
  <c r="AL227" i="20"/>
  <c r="AL228" i="20"/>
  <c r="AL229" i="20"/>
  <c r="AL230" i="20"/>
  <c r="AL231" i="20"/>
  <c r="AL232" i="20"/>
  <c r="AL233" i="20"/>
  <c r="AL234" i="20"/>
  <c r="AL235" i="20"/>
  <c r="AL236" i="20"/>
  <c r="AL237" i="20"/>
  <c r="AL238" i="20"/>
  <c r="AL239" i="20"/>
  <c r="AL240" i="20"/>
  <c r="AL241" i="20"/>
  <c r="AL242" i="20"/>
  <c r="AL243" i="20"/>
  <c r="AL244" i="20"/>
  <c r="AL245" i="20"/>
  <c r="AL246" i="20"/>
  <c r="AL247" i="20"/>
  <c r="AL248" i="20"/>
  <c r="AL249" i="20"/>
  <c r="AL250" i="20"/>
  <c r="AL251" i="20"/>
  <c r="AL252" i="20"/>
  <c r="AL253" i="20"/>
  <c r="AL254" i="20"/>
  <c r="AL255" i="20"/>
  <c r="AL256" i="20"/>
  <c r="AL257" i="20"/>
  <c r="AL258" i="20"/>
  <c r="AL259" i="20"/>
  <c r="AL260" i="20"/>
  <c r="AL261" i="20"/>
  <c r="AL262" i="20"/>
  <c r="AL263" i="20"/>
  <c r="AL264" i="20"/>
  <c r="AL265" i="20"/>
  <c r="AL266" i="20"/>
  <c r="AL267" i="20"/>
  <c r="AL268" i="20"/>
  <c r="AL269" i="20"/>
  <c r="AL270" i="20"/>
  <c r="AL271" i="20"/>
  <c r="AL272" i="20"/>
  <c r="AL273" i="20"/>
  <c r="AL274" i="20"/>
  <c r="AL275" i="20"/>
  <c r="AL276" i="20"/>
  <c r="AL277" i="20"/>
  <c r="AL278" i="20"/>
  <c r="AL279" i="20"/>
  <c r="AL280" i="20"/>
  <c r="AL281" i="20"/>
  <c r="AL282" i="20"/>
  <c r="AL283" i="20"/>
  <c r="AL284" i="20"/>
  <c r="AL285" i="20"/>
  <c r="AL286" i="20"/>
  <c r="AL287" i="20"/>
  <c r="AL288" i="20"/>
  <c r="AL289" i="20"/>
  <c r="AL290" i="20"/>
  <c r="AL291" i="20"/>
  <c r="AL292" i="20"/>
  <c r="AL293" i="20"/>
  <c r="AL294" i="20"/>
  <c r="AL295" i="20"/>
  <c r="AL296" i="20"/>
  <c r="AL297" i="20"/>
  <c r="AL298" i="20"/>
  <c r="AL299" i="20"/>
  <c r="AL300" i="20"/>
  <c r="AL301" i="20"/>
  <c r="AL302" i="20"/>
  <c r="AL303" i="20"/>
  <c r="AL304" i="20"/>
  <c r="AL305" i="20"/>
  <c r="AL306" i="20"/>
  <c r="AL307" i="20"/>
  <c r="AL308" i="20"/>
  <c r="AL309" i="20"/>
  <c r="AL310" i="20"/>
  <c r="AL311" i="20"/>
  <c r="AL312" i="20"/>
  <c r="AL313" i="20"/>
  <c r="AL314" i="20"/>
  <c r="AL315" i="20"/>
  <c r="AL316" i="20"/>
  <c r="AL317" i="20"/>
  <c r="AL318" i="20"/>
  <c r="AL319" i="20"/>
  <c r="AL320" i="20"/>
  <c r="AL321" i="20"/>
  <c r="AL322" i="20"/>
  <c r="AL323" i="20"/>
  <c r="AL324" i="20"/>
  <c r="AL325" i="20"/>
  <c r="AL326" i="20"/>
  <c r="AL327" i="20"/>
  <c r="AL328" i="20"/>
  <c r="AL329" i="20"/>
  <c r="AL330" i="20"/>
  <c r="AL331" i="20"/>
  <c r="AL332" i="20"/>
  <c r="AL333" i="20"/>
  <c r="AL334" i="20"/>
  <c r="AL335" i="20"/>
  <c r="AL336" i="20"/>
  <c r="AL337" i="20"/>
  <c r="AL338" i="20"/>
  <c r="AL339" i="20"/>
  <c r="AL340" i="20"/>
  <c r="AL341" i="20"/>
  <c r="AL342" i="20"/>
  <c r="AL343" i="20"/>
  <c r="AL344" i="20"/>
  <c r="AL345" i="20"/>
  <c r="AL346" i="20"/>
  <c r="AL347" i="20"/>
  <c r="AL348" i="20"/>
  <c r="AL349" i="20"/>
  <c r="AL350" i="20"/>
  <c r="AL351" i="20"/>
  <c r="AL352" i="20"/>
  <c r="AL353" i="20"/>
  <c r="AL354" i="20"/>
  <c r="AL355" i="20"/>
  <c r="AL356" i="20"/>
  <c r="AL357" i="20"/>
  <c r="AL358" i="20"/>
  <c r="AL359" i="20"/>
  <c r="AL360" i="20"/>
  <c r="AL361" i="20"/>
  <c r="AL362" i="20"/>
  <c r="AL363" i="20"/>
  <c r="AL364" i="20"/>
  <c r="AL365" i="20"/>
  <c r="AL366" i="20"/>
  <c r="AL367" i="20"/>
  <c r="AL368" i="20"/>
  <c r="AL369" i="20"/>
  <c r="AL370" i="20"/>
  <c r="AL371" i="20"/>
  <c r="AL372" i="20"/>
  <c r="AL373" i="20"/>
  <c r="AL374" i="20"/>
  <c r="AL375" i="20"/>
  <c r="AL376" i="20"/>
  <c r="AL377" i="20"/>
  <c r="AL378" i="20"/>
  <c r="AL379" i="20"/>
  <c r="AL380" i="20"/>
  <c r="AL381" i="20"/>
  <c r="AL382" i="20"/>
  <c r="AL383" i="20"/>
  <c r="AL384" i="20"/>
  <c r="AL385" i="20"/>
  <c r="AL386" i="20"/>
  <c r="AL387" i="20"/>
  <c r="AL388" i="20"/>
  <c r="AL389" i="20"/>
  <c r="AL390" i="20"/>
  <c r="AL391" i="20"/>
  <c r="AL392" i="20"/>
  <c r="AL393" i="20"/>
  <c r="AL394" i="20"/>
  <c r="AL395" i="20"/>
  <c r="AL396" i="20"/>
  <c r="AL397" i="20"/>
  <c r="AL398" i="20"/>
  <c r="AL399" i="20"/>
  <c r="AL400" i="20"/>
  <c r="AL401" i="20"/>
  <c r="AL402" i="20"/>
  <c r="AL403" i="20"/>
  <c r="AL404" i="20"/>
  <c r="AL405" i="20"/>
  <c r="AL406" i="20"/>
  <c r="AL407" i="20"/>
  <c r="AL408" i="20"/>
  <c r="AL409" i="20"/>
  <c r="AL410" i="20"/>
  <c r="AL411" i="20"/>
  <c r="AL412" i="20"/>
  <c r="AL413" i="20"/>
  <c r="AL414" i="20"/>
  <c r="AL415" i="20"/>
  <c r="AL416" i="20"/>
  <c r="AL417" i="20"/>
  <c r="AL418" i="20"/>
  <c r="AL419" i="20"/>
  <c r="AL420" i="20"/>
  <c r="AL421" i="20"/>
  <c r="AL422" i="20"/>
  <c r="AL423" i="20"/>
  <c r="AL424" i="20"/>
  <c r="AL425" i="20"/>
  <c r="AL426" i="20"/>
  <c r="AL427" i="20"/>
  <c r="AL428" i="20"/>
  <c r="AL429" i="20"/>
  <c r="AL430" i="20"/>
  <c r="AL431" i="20"/>
  <c r="AL432" i="20"/>
  <c r="AL433" i="20"/>
  <c r="AL434" i="20"/>
  <c r="AL435" i="20"/>
  <c r="AL436" i="20"/>
  <c r="AL437" i="20"/>
  <c r="AL438" i="20"/>
  <c r="AL439" i="20"/>
  <c r="AL440" i="20"/>
  <c r="AL441" i="20"/>
  <c r="AL442" i="20"/>
  <c r="AL443" i="20"/>
  <c r="AL444" i="20"/>
  <c r="AL445" i="20"/>
  <c r="AL446" i="20"/>
  <c r="AL447" i="20"/>
  <c r="AL448" i="20"/>
  <c r="AL449" i="20"/>
  <c r="AL450" i="20"/>
  <c r="AL451" i="20"/>
  <c r="AL452" i="20"/>
  <c r="AL453" i="20"/>
  <c r="AL454" i="20"/>
  <c r="AL455" i="20"/>
  <c r="AL456" i="20"/>
  <c r="AL457" i="20"/>
  <c r="AL458" i="20"/>
  <c r="AL459" i="20"/>
  <c r="AL460" i="20"/>
  <c r="AL461" i="20"/>
  <c r="AL462" i="20"/>
  <c r="AL463" i="20"/>
  <c r="AL464" i="20"/>
  <c r="AL465" i="20"/>
  <c r="AL466" i="20"/>
  <c r="AL467" i="20"/>
  <c r="AL468" i="20"/>
  <c r="AL469" i="20"/>
  <c r="AL470" i="20"/>
  <c r="AL471" i="20"/>
  <c r="AL472" i="20"/>
  <c r="AL473" i="20"/>
  <c r="AL474" i="20"/>
  <c r="AL475" i="20"/>
  <c r="AL476" i="20"/>
  <c r="AL477" i="20"/>
  <c r="AL478" i="20"/>
  <c r="AL479" i="20"/>
  <c r="AL480" i="20"/>
  <c r="AL481" i="20"/>
  <c r="AL482" i="20"/>
  <c r="AL483" i="20"/>
  <c r="AL484" i="20"/>
  <c r="AL485" i="20"/>
  <c r="AL486" i="20"/>
  <c r="AL487" i="20"/>
  <c r="AL488" i="20"/>
  <c r="AL489" i="20"/>
  <c r="AL490" i="20"/>
  <c r="AL491" i="20"/>
  <c r="AL492" i="20"/>
  <c r="AL493" i="20"/>
  <c r="AL494" i="20"/>
  <c r="AL495" i="20"/>
  <c r="AL496" i="20"/>
  <c r="AL497" i="20"/>
  <c r="AL498" i="20"/>
  <c r="AL499" i="20"/>
  <c r="AL500" i="20"/>
  <c r="AL501" i="20"/>
  <c r="AL502" i="20"/>
  <c r="AL503" i="20"/>
  <c r="AL504"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292" i="20"/>
  <c r="AD293" i="20"/>
  <c r="AD294" i="20"/>
  <c r="AD295" i="20"/>
  <c r="AD296" i="20"/>
  <c r="AD297" i="20"/>
  <c r="AD298" i="20"/>
  <c r="AD299" i="20"/>
  <c r="AD300" i="20"/>
  <c r="AD301" i="20"/>
  <c r="AD302" i="20"/>
  <c r="AD303" i="20"/>
  <c r="AD304" i="20"/>
  <c r="AD305" i="20"/>
  <c r="AD306" i="20"/>
  <c r="AD307" i="20"/>
  <c r="AD308" i="20"/>
  <c r="AD309" i="20"/>
  <c r="AD310" i="20"/>
  <c r="AD311" i="20"/>
  <c r="AD312" i="20"/>
  <c r="AD313" i="20"/>
  <c r="AD314" i="20"/>
  <c r="AD315" i="20"/>
  <c r="AD316" i="20"/>
  <c r="AD317" i="20"/>
  <c r="AD318" i="20"/>
  <c r="AD319" i="20"/>
  <c r="AD320" i="20"/>
  <c r="AD321" i="20"/>
  <c r="AD322" i="20"/>
  <c r="AD323" i="20"/>
  <c r="AD324" i="20"/>
  <c r="AD325" i="20"/>
  <c r="AD326" i="20"/>
  <c r="AD327" i="20"/>
  <c r="AD328" i="20"/>
  <c r="AD329" i="20"/>
  <c r="AD330" i="20"/>
  <c r="AD331" i="20"/>
  <c r="AD332" i="20"/>
  <c r="AD333" i="20"/>
  <c r="AD334" i="20"/>
  <c r="AD335" i="20"/>
  <c r="AD336" i="20"/>
  <c r="AD337" i="20"/>
  <c r="AD338" i="20"/>
  <c r="AD339" i="20"/>
  <c r="AD340" i="20"/>
  <c r="AD341" i="20"/>
  <c r="AD342" i="20"/>
  <c r="AD343" i="20"/>
  <c r="AD344" i="20"/>
  <c r="AD345" i="20"/>
  <c r="AD346" i="20"/>
  <c r="AD347" i="20"/>
  <c r="AD348" i="20"/>
  <c r="AD349" i="20"/>
  <c r="AD350" i="20"/>
  <c r="AD351" i="20"/>
  <c r="AD352" i="20"/>
  <c r="AD353" i="20"/>
  <c r="AD354" i="20"/>
  <c r="AD355" i="20"/>
  <c r="AD356" i="20"/>
  <c r="AD357" i="20"/>
  <c r="AD358" i="20"/>
  <c r="AD359" i="20"/>
  <c r="AD360" i="20"/>
  <c r="AD361" i="20"/>
  <c r="AD362" i="20"/>
  <c r="AD363" i="20"/>
  <c r="AD364" i="20"/>
  <c r="AD365" i="20"/>
  <c r="AD366" i="20"/>
  <c r="AD367" i="20"/>
  <c r="AD368" i="20"/>
  <c r="AD369" i="20"/>
  <c r="AD370" i="20"/>
  <c r="AD371" i="20"/>
  <c r="AD372" i="20"/>
  <c r="AD373" i="20"/>
  <c r="AD374" i="20"/>
  <c r="AD375" i="20"/>
  <c r="AD376" i="20"/>
  <c r="AD377" i="20"/>
  <c r="AD378" i="20"/>
  <c r="AD379" i="20"/>
  <c r="AD380" i="20"/>
  <c r="AD381" i="20"/>
  <c r="AD382" i="20"/>
  <c r="AD383" i="20"/>
  <c r="AD384" i="20"/>
  <c r="AD385" i="20"/>
  <c r="AD386" i="20"/>
  <c r="AD387" i="20"/>
  <c r="AD388" i="20"/>
  <c r="AD389" i="20"/>
  <c r="AD390" i="20"/>
  <c r="AD391" i="20"/>
  <c r="AD392" i="20"/>
  <c r="AD393" i="20"/>
  <c r="AD394" i="20"/>
  <c r="AD395" i="20"/>
  <c r="AD396" i="20"/>
  <c r="AD397" i="20"/>
  <c r="AD398" i="20"/>
  <c r="AD399" i="20"/>
  <c r="AD400" i="20"/>
  <c r="AD401" i="20"/>
  <c r="AD402" i="20"/>
  <c r="AD403" i="20"/>
  <c r="AD404" i="20"/>
  <c r="AD405" i="20"/>
  <c r="AD406" i="20"/>
  <c r="AD407" i="20"/>
  <c r="AD408" i="20"/>
  <c r="AD409" i="20"/>
  <c r="AD410" i="20"/>
  <c r="AD411" i="20"/>
  <c r="AD412" i="20"/>
  <c r="AD413" i="20"/>
  <c r="AD414" i="20"/>
  <c r="AD415" i="20"/>
  <c r="AD416" i="20"/>
  <c r="AD417" i="20"/>
  <c r="AD418" i="20"/>
  <c r="AD419" i="20"/>
  <c r="AD420" i="20"/>
  <c r="AD421" i="20"/>
  <c r="AD422" i="20"/>
  <c r="AD423" i="20"/>
  <c r="AD424" i="20"/>
  <c r="AD425" i="20"/>
  <c r="AD426" i="20"/>
  <c r="AD427" i="20"/>
  <c r="AD428" i="20"/>
  <c r="AD429" i="20"/>
  <c r="AD430" i="20"/>
  <c r="AD431" i="20"/>
  <c r="AD432" i="20"/>
  <c r="AD433" i="20"/>
  <c r="AD434" i="20"/>
  <c r="AD435" i="20"/>
  <c r="AD436" i="20"/>
  <c r="AD437" i="20"/>
  <c r="AD438" i="20"/>
  <c r="AD439" i="20"/>
  <c r="AD440" i="20"/>
  <c r="AD441" i="20"/>
  <c r="AD442" i="20"/>
  <c r="AD443" i="20"/>
  <c r="AD444" i="20"/>
  <c r="AD445" i="20"/>
  <c r="AD446" i="20"/>
  <c r="AD447" i="20"/>
  <c r="AD448" i="20"/>
  <c r="AD449" i="20"/>
  <c r="AD450" i="20"/>
  <c r="AD451" i="20"/>
  <c r="AD452" i="20"/>
  <c r="AD453" i="20"/>
  <c r="AD454" i="20"/>
  <c r="AD455" i="20"/>
  <c r="AD457" i="20"/>
  <c r="AD458" i="20"/>
  <c r="AD459" i="20"/>
  <c r="AD460" i="20"/>
  <c r="AD461" i="20"/>
  <c r="AD462" i="20"/>
  <c r="AD463" i="20"/>
  <c r="AD464" i="20"/>
  <c r="AD465" i="20"/>
  <c r="AD466" i="20"/>
  <c r="AD467" i="20"/>
  <c r="AD468" i="20"/>
  <c r="AD469" i="20"/>
  <c r="AD470" i="20"/>
  <c r="AD472" i="20"/>
  <c r="AD473" i="20"/>
  <c r="AD474" i="20"/>
  <c r="AD475" i="20"/>
  <c r="AD476" i="20"/>
  <c r="AD477" i="20"/>
  <c r="AD478" i="20"/>
  <c r="AD479" i="20"/>
  <c r="AD480" i="20"/>
  <c r="AD481" i="20"/>
  <c r="AD482" i="20"/>
  <c r="AD483" i="20"/>
  <c r="AD484" i="20"/>
  <c r="AD485" i="20"/>
  <c r="AD486" i="20"/>
  <c r="AD487" i="20"/>
  <c r="AD488" i="20"/>
  <c r="AD489" i="20"/>
  <c r="AD490" i="20"/>
  <c r="AD491" i="20"/>
  <c r="AD492" i="20"/>
  <c r="AD493" i="20"/>
  <c r="AD494" i="20"/>
  <c r="AD495" i="20"/>
  <c r="AD496" i="20"/>
  <c r="AD497" i="20"/>
  <c r="AD498" i="20"/>
  <c r="AD499" i="20"/>
  <c r="AD500" i="20"/>
  <c r="AD501" i="20"/>
  <c r="AD502" i="20"/>
  <c r="AD503" i="20"/>
  <c r="AD504" i="20"/>
  <c r="AC490" i="20"/>
  <c r="AC491" i="20"/>
  <c r="AC492" i="20"/>
  <c r="AC493" i="20"/>
  <c r="AC494" i="20"/>
  <c r="AC495" i="20"/>
  <c r="AC496" i="20"/>
  <c r="AC497" i="20"/>
  <c r="AC498" i="20"/>
  <c r="AC499" i="20"/>
  <c r="AC500" i="20"/>
  <c r="AC501" i="20"/>
  <c r="AC502" i="20"/>
  <c r="AC503" i="20"/>
  <c r="AC504" i="20"/>
  <c r="AC480" i="20"/>
  <c r="AC481" i="20"/>
  <c r="AC482" i="20"/>
  <c r="AC483" i="20"/>
  <c r="AC484" i="20"/>
  <c r="AC485" i="20"/>
  <c r="AC486" i="20"/>
  <c r="AC487" i="20"/>
  <c r="AC488" i="20"/>
  <c r="AC489" i="20"/>
  <c r="AC478" i="20"/>
  <c r="AC479" i="20"/>
  <c r="AC448" i="20"/>
  <c r="AC449" i="20"/>
  <c r="AC450" i="20"/>
  <c r="AC451" i="20"/>
  <c r="AC452" i="20"/>
  <c r="AC453" i="20"/>
  <c r="AC454" i="20"/>
  <c r="AC455" i="20"/>
  <c r="AC457" i="20"/>
  <c r="AC458" i="20"/>
  <c r="AC459" i="20"/>
  <c r="AC460" i="20"/>
  <c r="AC461" i="20"/>
  <c r="AC462" i="20"/>
  <c r="AC463" i="20"/>
  <c r="AC464" i="20"/>
  <c r="AC465" i="20"/>
  <c r="AC466" i="20"/>
  <c r="AC467" i="20"/>
  <c r="AC468" i="20"/>
  <c r="AC469" i="20"/>
  <c r="AC470" i="20"/>
  <c r="AC472" i="20"/>
  <c r="AC473" i="20"/>
  <c r="AC474" i="20"/>
  <c r="AC475" i="20"/>
  <c r="AC476" i="20"/>
  <c r="AC477" i="20"/>
  <c r="AC430" i="20"/>
  <c r="AC431" i="20"/>
  <c r="AC432" i="20"/>
  <c r="AC433" i="20"/>
  <c r="AC434" i="20"/>
  <c r="AC435" i="20"/>
  <c r="AC436" i="20"/>
  <c r="AC437" i="20"/>
  <c r="AC438" i="20"/>
  <c r="AC439" i="20"/>
  <c r="AC440" i="20"/>
  <c r="AC441" i="20"/>
  <c r="AC442" i="20"/>
  <c r="AC443" i="20"/>
  <c r="AC444" i="20"/>
  <c r="AC445" i="20"/>
  <c r="AC446" i="20"/>
  <c r="AC447" i="20"/>
  <c r="AC414" i="20"/>
  <c r="AC415" i="20"/>
  <c r="AC416" i="20"/>
  <c r="AC417" i="20"/>
  <c r="AC418" i="20"/>
  <c r="AC419" i="20"/>
  <c r="AC420" i="20"/>
  <c r="AC421" i="20"/>
  <c r="AC422" i="20"/>
  <c r="AC423" i="20"/>
  <c r="AC424" i="20"/>
  <c r="AC425" i="20"/>
  <c r="AC426" i="20"/>
  <c r="AC427" i="20"/>
  <c r="AC428" i="20"/>
  <c r="AC429" i="20"/>
  <c r="AC395" i="20"/>
  <c r="AC396" i="20"/>
  <c r="AC397" i="20"/>
  <c r="AC398" i="20"/>
  <c r="AC399" i="20"/>
  <c r="AC400" i="20"/>
  <c r="AC401" i="20"/>
  <c r="AC402" i="20"/>
  <c r="AC403" i="20"/>
  <c r="AC404" i="20"/>
  <c r="AC405" i="20"/>
  <c r="AC406" i="20"/>
  <c r="AC407" i="20"/>
  <c r="AC408" i="20"/>
  <c r="AC409" i="20"/>
  <c r="AC410" i="20"/>
  <c r="AC411" i="20"/>
  <c r="AC412" i="20"/>
  <c r="AC413" i="20"/>
  <c r="AC378" i="20"/>
  <c r="AC379" i="20"/>
  <c r="AC380" i="20"/>
  <c r="AC381" i="20"/>
  <c r="AC382" i="20"/>
  <c r="AC383" i="20"/>
  <c r="AC384" i="20"/>
  <c r="AC385" i="20"/>
  <c r="AC386" i="20"/>
  <c r="AC387" i="20"/>
  <c r="AC388" i="20"/>
  <c r="AC389" i="20"/>
  <c r="AC390" i="20"/>
  <c r="AC391" i="20"/>
  <c r="AC392" i="20"/>
  <c r="AC393" i="20"/>
  <c r="AC394"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292" i="20"/>
  <c r="AC293" i="20"/>
  <c r="AC294" i="20"/>
  <c r="AC295" i="20"/>
  <c r="AC296" i="20"/>
  <c r="AC297" i="20"/>
  <c r="AC298" i="20"/>
  <c r="AC299" i="20"/>
  <c r="AC300" i="20"/>
  <c r="AC301" i="20"/>
  <c r="AC302" i="20"/>
  <c r="AC303" i="20"/>
  <c r="AC304" i="20"/>
  <c r="AC305" i="20"/>
  <c r="AC306" i="20"/>
  <c r="AC307" i="20"/>
  <c r="AC308" i="20"/>
  <c r="AC309" i="20"/>
  <c r="AC310" i="20"/>
  <c r="AC311" i="20"/>
  <c r="AC312" i="20"/>
  <c r="AC313" i="20"/>
  <c r="AC314" i="20"/>
  <c r="AC315" i="20"/>
  <c r="AC316" i="20"/>
  <c r="AC317" i="20"/>
  <c r="AC318" i="20"/>
  <c r="AC319" i="20"/>
  <c r="AC320" i="20"/>
  <c r="AC321" i="20"/>
  <c r="AC322" i="20"/>
  <c r="AC323" i="20"/>
  <c r="AC324" i="20"/>
  <c r="AC325" i="20"/>
  <c r="AC326" i="20"/>
  <c r="AC327" i="20"/>
  <c r="AC328" i="20"/>
  <c r="AC329" i="20"/>
  <c r="AC330" i="20"/>
  <c r="AC331" i="20"/>
  <c r="AC332" i="20"/>
  <c r="AC333" i="20"/>
  <c r="AC334" i="20"/>
  <c r="AC335" i="20"/>
  <c r="AC336" i="20"/>
  <c r="AC337" i="20"/>
  <c r="AC338" i="20"/>
  <c r="AC339" i="20"/>
  <c r="AC340" i="20"/>
  <c r="AC341" i="20"/>
  <c r="AC342" i="20"/>
  <c r="AC343" i="20"/>
  <c r="AC344" i="20"/>
  <c r="AC345" i="20"/>
  <c r="AC346" i="20"/>
  <c r="AC347" i="20"/>
  <c r="AC348" i="20"/>
  <c r="AC349" i="20"/>
  <c r="AC350" i="20"/>
  <c r="AC351" i="20"/>
  <c r="AC352" i="20"/>
  <c r="AC353" i="20"/>
  <c r="AC354" i="20"/>
  <c r="AC355" i="20"/>
  <c r="AC356" i="20"/>
  <c r="AC357" i="20"/>
  <c r="AC358" i="20"/>
  <c r="AC359" i="20"/>
  <c r="AC360" i="20"/>
  <c r="AC361" i="20"/>
  <c r="AC362" i="20"/>
  <c r="AC363" i="20"/>
  <c r="AC364" i="20"/>
  <c r="AC365" i="20"/>
  <c r="AC366" i="20"/>
  <c r="AC367" i="20"/>
  <c r="AC368" i="20"/>
  <c r="AC369" i="20"/>
  <c r="AC370" i="20"/>
  <c r="AC371" i="20"/>
  <c r="AC372" i="20"/>
  <c r="AC373" i="20"/>
  <c r="AC374" i="20"/>
  <c r="AC375" i="20"/>
  <c r="AC376" i="20"/>
  <c r="AC377" i="20"/>
  <c r="T31" i="36" l="1"/>
  <c r="T29" i="36"/>
  <c r="T28" i="36"/>
  <c r="T27" i="36"/>
  <c r="T26" i="36"/>
  <c r="T25" i="36"/>
  <c r="T24" i="36"/>
  <c r="T22" i="36"/>
  <c r="T21" i="36"/>
  <c r="T20" i="36"/>
  <c r="T19" i="36"/>
  <c r="T18" i="36"/>
  <c r="T17" i="36"/>
  <c r="T15" i="36"/>
  <c r="T14" i="36"/>
  <c r="T13" i="36"/>
  <c r="T12" i="36"/>
  <c r="T11" i="36"/>
  <c r="S11" i="36"/>
  <c r="S29" i="36"/>
  <c r="S28" i="36"/>
  <c r="S27" i="36"/>
  <c r="S26" i="36"/>
  <c r="S25" i="36"/>
  <c r="S22" i="36"/>
  <c r="S21" i="36"/>
  <c r="S20" i="36"/>
  <c r="S19" i="36"/>
  <c r="S18" i="36"/>
  <c r="S15" i="36"/>
  <c r="S14" i="36"/>
  <c r="S13" i="36"/>
  <c r="S12" i="36"/>
  <c r="V10" i="21" l="1"/>
  <c r="V9" i="21"/>
  <c r="V5" i="21"/>
  <c r="V4" i="21"/>
  <c r="V3" i="21"/>
  <c r="J2" i="36"/>
  <c r="G2" i="36"/>
  <c r="C3" i="24"/>
  <c r="K4" i="21"/>
  <c r="G56" i="24"/>
  <c r="J56" i="24" s="1"/>
  <c r="K18" i="36"/>
  <c r="H18" i="36"/>
  <c r="C7" i="36"/>
  <c r="C6" i="36"/>
  <c r="C5" i="36"/>
  <c r="A26" i="36"/>
  <c r="A27" i="36"/>
  <c r="A28" i="36"/>
  <c r="A29" i="36"/>
  <c r="A30" i="36"/>
  <c r="A31" i="36"/>
  <c r="A25" i="36"/>
  <c r="A24" i="36"/>
  <c r="A23" i="36"/>
  <c r="A22" i="36"/>
  <c r="A21" i="36"/>
  <c r="A20" i="36"/>
  <c r="A19" i="36"/>
  <c r="A18" i="36"/>
  <c r="F18" i="36" s="1"/>
  <c r="A17" i="36"/>
  <c r="A16" i="36"/>
  <c r="A15" i="36"/>
  <c r="A14" i="36"/>
  <c r="A13" i="36"/>
  <c r="A12" i="36"/>
  <c r="A11" i="36"/>
  <c r="J16" i="36" l="1"/>
  <c r="F16" i="36"/>
  <c r="I16" i="36"/>
  <c r="E16" i="36"/>
  <c r="H16" i="36"/>
  <c r="G16" i="36"/>
  <c r="L16" i="36"/>
  <c r="K16" i="36"/>
  <c r="J23" i="36"/>
  <c r="G23" i="36"/>
  <c r="I23" i="36"/>
  <c r="E23" i="36"/>
  <c r="L23" i="36"/>
  <c r="J30" i="36"/>
  <c r="F30" i="36"/>
  <c r="K30" i="36"/>
  <c r="I30" i="36"/>
  <c r="E30" i="36"/>
  <c r="G30" i="36"/>
  <c r="L30" i="36"/>
  <c r="H30" i="36"/>
  <c r="M56" i="24"/>
  <c r="P56" i="24"/>
  <c r="L56" i="24"/>
  <c r="O56" i="24"/>
  <c r="K56" i="24"/>
  <c r="N56" i="24"/>
  <c r="D16" i="36" l="1"/>
  <c r="D30" i="36"/>
  <c r="M16" i="36"/>
  <c r="N16" i="36" s="1"/>
  <c r="M30" i="36"/>
  <c r="I56" i="24"/>
  <c r="O16" i="36" l="1"/>
  <c r="P16" i="36" s="1"/>
  <c r="N30" i="36"/>
  <c r="O30" i="36"/>
  <c r="A2" i="20"/>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6" i="27"/>
  <c r="P30" i="36" l="1"/>
  <c r="P4"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 i="20"/>
  <c r="P5" i="20" s="1"/>
  <c r="AL5" i="20" s="1"/>
  <c r="AJ2" i="20"/>
  <c r="AI2" i="20"/>
  <c r="AH2" i="20"/>
  <c r="AG2" i="20"/>
  <c r="AF2" i="20"/>
  <c r="AE2" i="20"/>
  <c r="AD2" i="20"/>
  <c r="AC2" i="20"/>
  <c r="AB2" i="20"/>
  <c r="AA2" i="20"/>
  <c r="Z2" i="20"/>
  <c r="Y2" i="20"/>
  <c r="X2" i="20"/>
  <c r="W2" i="20"/>
  <c r="V2" i="20"/>
  <c r="U2" i="20"/>
  <c r="T2" i="20"/>
  <c r="S2" i="20"/>
  <c r="R2" i="20"/>
  <c r="P2" i="20"/>
  <c r="O2" i="20"/>
  <c r="N2" i="20"/>
  <c r="M2" i="20"/>
  <c r="L2" i="20"/>
  <c r="K2" i="20"/>
  <c r="J2" i="20"/>
  <c r="I2" i="20"/>
  <c r="H2" i="20"/>
  <c r="G2" i="20"/>
  <c r="F2" i="20"/>
  <c r="E2" i="20"/>
  <c r="D2" i="20"/>
  <c r="C2" i="20"/>
  <c r="B2" i="20"/>
  <c r="T3" i="34"/>
  <c r="L3" i="34"/>
  <c r="D3" i="3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6" i="24"/>
  <c r="P3" i="24"/>
  <c r="O3" i="24"/>
  <c r="N3" i="24"/>
  <c r="M3" i="24"/>
  <c r="L3" i="24"/>
  <c r="K3" i="24"/>
  <c r="J3" i="24"/>
  <c r="I3" i="24"/>
  <c r="H3" i="24"/>
  <c r="G3" i="24"/>
  <c r="F3" i="24"/>
  <c r="E3" i="24"/>
  <c r="D3" i="24"/>
  <c r="B3" i="24"/>
  <c r="A3" i="24"/>
  <c r="N6" i="27"/>
  <c r="B3" i="27" l="1"/>
  <c r="C3" i="27"/>
  <c r="D3" i="27"/>
  <c r="E3" i="27"/>
  <c r="F3" i="27"/>
  <c r="G3" i="27"/>
  <c r="H3" i="27"/>
  <c r="I3" i="27"/>
  <c r="J3" i="27"/>
  <c r="K3" i="27"/>
  <c r="L3" i="27"/>
  <c r="M3" i="27"/>
  <c r="N3" i="27"/>
  <c r="O3" i="27"/>
  <c r="P3" i="27"/>
  <c r="Q3" i="27"/>
  <c r="R3" i="27"/>
  <c r="S3" i="27"/>
  <c r="A3" i="27"/>
  <c r="A15" i="34"/>
  <c r="A14" i="34"/>
  <c r="A13" i="34"/>
  <c r="A12" i="34"/>
  <c r="A11" i="34"/>
  <c r="A10" i="34"/>
  <c r="A9" i="34"/>
  <c r="A8" i="34"/>
  <c r="A7" i="34"/>
  <c r="A6" i="34"/>
  <c r="B5" i="34"/>
  <c r="AA15" i="34"/>
  <c r="S15" i="34"/>
  <c r="K15" i="34"/>
  <c r="AA14" i="34"/>
  <c r="S14" i="34"/>
  <c r="K14" i="34"/>
  <c r="AA13" i="34"/>
  <c r="S13" i="34"/>
  <c r="K13" i="34"/>
  <c r="AA12" i="34"/>
  <c r="S12" i="34"/>
  <c r="K12" i="34"/>
  <c r="AA11" i="34"/>
  <c r="W11" i="34"/>
  <c r="V11" i="34"/>
  <c r="U11" i="34"/>
  <c r="T11" i="34"/>
  <c r="S11" i="34"/>
  <c r="O11" i="34"/>
  <c r="N11" i="34"/>
  <c r="M11" i="34"/>
  <c r="L11" i="34"/>
  <c r="K11" i="34"/>
  <c r="G11" i="34"/>
  <c r="F11" i="34"/>
  <c r="E11" i="34"/>
  <c r="D11" i="34"/>
  <c r="AA10" i="34"/>
  <c r="S10" i="34"/>
  <c r="K10" i="34"/>
  <c r="AA9" i="34"/>
  <c r="S9" i="34"/>
  <c r="K9" i="34"/>
  <c r="AA8" i="34"/>
  <c r="S8" i="34"/>
  <c r="K8" i="34"/>
  <c r="AA7" i="34"/>
  <c r="W7" i="34"/>
  <c r="V7" i="34"/>
  <c r="U7" i="34"/>
  <c r="T7" i="34"/>
  <c r="S7" i="34"/>
  <c r="O7" i="34"/>
  <c r="N7" i="34"/>
  <c r="M7" i="34"/>
  <c r="L7" i="34"/>
  <c r="K7" i="34"/>
  <c r="G7" i="34"/>
  <c r="F7" i="34"/>
  <c r="E7" i="34"/>
  <c r="D7" i="34"/>
  <c r="AM6" i="20" l="1"/>
  <c r="AN6" i="20" s="1"/>
  <c r="AM7" i="20"/>
  <c r="AM8" i="20"/>
  <c r="AN8" i="20" s="1"/>
  <c r="AO8" i="20" s="1"/>
  <c r="AM9" i="20"/>
  <c r="AN9" i="20" s="1"/>
  <c r="AO9" i="20" s="1"/>
  <c r="AM10" i="20"/>
  <c r="AN10" i="20" s="1"/>
  <c r="AO10" i="20" s="1"/>
  <c r="AM11" i="20"/>
  <c r="AN11" i="20" s="1"/>
  <c r="AO11" i="20" s="1"/>
  <c r="BA11" i="20"/>
  <c r="BD11" i="20" s="1"/>
  <c r="AM12" i="20"/>
  <c r="BA12" i="20"/>
  <c r="BD12" i="20" s="1"/>
  <c r="AM13" i="20"/>
  <c r="AN13" i="20" s="1"/>
  <c r="AO13" i="20" s="1"/>
  <c r="BA13" i="20"/>
  <c r="BD13" i="20" s="1"/>
  <c r="AM14" i="20"/>
  <c r="BA14" i="20"/>
  <c r="BD14" i="20" s="1"/>
  <c r="AM15" i="20"/>
  <c r="BA15" i="20"/>
  <c r="BD15" i="20" s="1"/>
  <c r="BA16" i="20"/>
  <c r="BD16" i="20" s="1"/>
  <c r="AM17" i="20"/>
  <c r="BA17" i="20"/>
  <c r="BD17" i="20" s="1"/>
  <c r="AM18" i="20"/>
  <c r="BA18" i="20"/>
  <c r="BD18" i="20" s="1"/>
  <c r="AM19" i="20"/>
  <c r="BA19" i="20"/>
  <c r="BD19" i="20" s="1"/>
  <c r="BA20" i="20"/>
  <c r="BD20" i="20" s="1"/>
  <c r="BA21" i="20"/>
  <c r="BD21" i="20" s="1"/>
  <c r="BA22" i="20"/>
  <c r="BD22" i="20" s="1"/>
  <c r="AM23" i="20"/>
  <c r="BA23" i="20"/>
  <c r="BD23" i="20" s="1"/>
  <c r="BA24" i="20"/>
  <c r="BD24" i="20" s="1"/>
  <c r="AM25" i="20"/>
  <c r="BA25" i="20"/>
  <c r="BD25" i="20" s="1"/>
  <c r="BA26" i="20"/>
  <c r="BD26" i="20" s="1"/>
  <c r="AM27" i="20"/>
  <c r="BA27" i="20"/>
  <c r="BD27" i="20" s="1"/>
  <c r="AM28" i="20"/>
  <c r="AN28" i="20" s="1"/>
  <c r="AO28" i="20" s="1"/>
  <c r="BA28" i="20"/>
  <c r="BD28" i="20" s="1"/>
  <c r="AM29" i="20"/>
  <c r="AN29" i="20" s="1"/>
  <c r="AO29" i="20" s="1"/>
  <c r="AP29" i="20" s="1"/>
  <c r="BA29" i="20"/>
  <c r="BD29" i="20" s="1"/>
  <c r="AM30" i="20"/>
  <c r="AN30" i="20" s="1"/>
  <c r="AO30" i="20" s="1"/>
  <c r="BA30" i="20"/>
  <c r="BD30" i="20" s="1"/>
  <c r="AM31" i="20"/>
  <c r="AN31" i="20" s="1"/>
  <c r="AO31" i="20" s="1"/>
  <c r="BA31" i="20"/>
  <c r="BD31" i="20" s="1"/>
  <c r="AM32" i="20"/>
  <c r="AN32" i="20" s="1"/>
  <c r="AO32" i="20" s="1"/>
  <c r="BA32" i="20"/>
  <c r="BD32" i="20" s="1"/>
  <c r="AM33" i="20"/>
  <c r="AN33" i="20" s="1"/>
  <c r="AO33" i="20" s="1"/>
  <c r="BA33" i="20"/>
  <c r="BD33" i="20" s="1"/>
  <c r="AM34" i="20"/>
  <c r="BA34" i="20"/>
  <c r="BD34" i="20" s="1"/>
  <c r="AM35" i="20"/>
  <c r="AN35" i="20" s="1"/>
  <c r="AO35" i="20" s="1"/>
  <c r="BA35" i="20"/>
  <c r="BD35" i="20" s="1"/>
  <c r="AM36" i="20"/>
  <c r="AN36" i="20" s="1"/>
  <c r="AO36" i="20" s="1"/>
  <c r="BA36" i="20"/>
  <c r="BD36" i="20" s="1"/>
  <c r="AM37" i="20"/>
  <c r="AN37" i="20" s="1"/>
  <c r="AO37" i="20" s="1"/>
  <c r="AP37" i="20" s="1"/>
  <c r="BA37" i="20"/>
  <c r="BD37" i="20" s="1"/>
  <c r="AM38" i="20"/>
  <c r="AN38" i="20" s="1"/>
  <c r="AO38" i="20" s="1"/>
  <c r="BA38" i="20"/>
  <c r="BD38" i="20" s="1"/>
  <c r="BA39" i="20"/>
  <c r="BD39" i="20" s="1"/>
  <c r="AM40" i="20"/>
  <c r="AN40" i="20" s="1"/>
  <c r="AO40" i="20" s="1"/>
  <c r="AP40" i="20" s="1"/>
  <c r="BA40" i="20"/>
  <c r="BD40" i="20" s="1"/>
  <c r="AM41" i="20"/>
  <c r="AN41" i="20" s="1"/>
  <c r="AO41" i="20" s="1"/>
  <c r="BA41" i="20"/>
  <c r="BD41" i="20" s="1"/>
  <c r="AM42" i="20"/>
  <c r="AN42" i="20" s="1"/>
  <c r="AO42" i="20" s="1"/>
  <c r="AP42" i="20" s="1"/>
  <c r="BA42" i="20"/>
  <c r="BD42" i="20" s="1"/>
  <c r="AM43" i="20"/>
  <c r="AN43" i="20" s="1"/>
  <c r="AO43" i="20" s="1"/>
  <c r="BA43" i="20"/>
  <c r="BD43" i="20" s="1"/>
  <c r="AM44" i="20"/>
  <c r="BA44" i="20"/>
  <c r="BD44" i="20" s="1"/>
  <c r="AM45" i="20"/>
  <c r="BA45" i="20"/>
  <c r="BD45" i="20" s="1"/>
  <c r="AM46" i="20"/>
  <c r="BA46" i="20"/>
  <c r="BD46" i="20" s="1"/>
  <c r="AM47" i="20"/>
  <c r="BA47" i="20"/>
  <c r="BD47" i="20" s="1"/>
  <c r="AM48" i="20"/>
  <c r="BA48" i="20"/>
  <c r="BD48" i="20" s="1"/>
  <c r="AM49" i="20"/>
  <c r="BA49" i="20"/>
  <c r="BD49" i="20" s="1"/>
  <c r="AM50" i="20"/>
  <c r="BA50" i="20"/>
  <c r="BD50" i="20" s="1"/>
  <c r="AM51" i="20"/>
  <c r="BA51" i="20"/>
  <c r="BD51" i="20" s="1"/>
  <c r="AM52" i="20"/>
  <c r="BA52" i="20"/>
  <c r="BD52" i="20" s="1"/>
  <c r="AM53" i="20"/>
  <c r="BA53" i="20"/>
  <c r="BD53" i="20" s="1"/>
  <c r="AM54" i="20"/>
  <c r="BA54" i="20"/>
  <c r="BD54" i="20" s="1"/>
  <c r="AM55" i="20"/>
  <c r="BA55" i="20"/>
  <c r="BD55" i="20" s="1"/>
  <c r="AM56" i="20"/>
  <c r="BA56" i="20"/>
  <c r="BD56" i="20" s="1"/>
  <c r="AM57" i="20"/>
  <c r="BA57" i="20"/>
  <c r="BD57" i="20" s="1"/>
  <c r="AM58" i="20"/>
  <c r="BA58" i="20"/>
  <c r="BD58" i="20" s="1"/>
  <c r="AM59" i="20"/>
  <c r="BA59" i="20"/>
  <c r="BD59" i="20" s="1"/>
  <c r="AM60" i="20"/>
  <c r="BA60" i="20"/>
  <c r="BD60" i="20" s="1"/>
  <c r="AM61" i="20"/>
  <c r="BA61" i="20"/>
  <c r="BD61" i="20" s="1"/>
  <c r="AM62" i="20"/>
  <c r="AN62" i="20" s="1"/>
  <c r="AO62" i="20" s="1"/>
  <c r="BA62" i="20"/>
  <c r="BD62" i="20" s="1"/>
  <c r="BA63" i="20"/>
  <c r="BD63" i="20" s="1"/>
  <c r="AM64" i="20"/>
  <c r="AN64" i="20" s="1"/>
  <c r="AO64" i="20" s="1"/>
  <c r="BA64" i="20"/>
  <c r="BD64" i="20" s="1"/>
  <c r="BA65" i="20"/>
  <c r="BD65" i="20" s="1"/>
  <c r="AM66" i="20"/>
  <c r="AN66" i="20" s="1"/>
  <c r="AO66" i="20" s="1"/>
  <c r="BA66" i="20"/>
  <c r="BD66" i="20" s="1"/>
  <c r="BA67" i="20"/>
  <c r="BD67" i="20" s="1"/>
  <c r="AM68" i="20"/>
  <c r="AN68" i="20" s="1"/>
  <c r="AO68" i="20" s="1"/>
  <c r="BA68" i="20"/>
  <c r="BD68" i="20" s="1"/>
  <c r="AM69" i="20"/>
  <c r="BA69" i="20"/>
  <c r="BD69" i="20" s="1"/>
  <c r="AM70" i="20"/>
  <c r="AN70" i="20" s="1"/>
  <c r="AO70" i="20" s="1"/>
  <c r="BA70" i="20"/>
  <c r="BD70" i="20" s="1"/>
  <c r="BA71" i="20"/>
  <c r="BD71" i="20" s="1"/>
  <c r="AM72" i="20"/>
  <c r="AN72" i="20" s="1"/>
  <c r="AO72" i="20" s="1"/>
  <c r="BA72" i="20"/>
  <c r="BD72" i="20" s="1"/>
  <c r="AM73" i="20"/>
  <c r="AN73" i="20" s="1"/>
  <c r="AO73" i="20" s="1"/>
  <c r="BA73" i="20"/>
  <c r="BD73" i="20" s="1"/>
  <c r="AM74" i="20"/>
  <c r="AN74" i="20" s="1"/>
  <c r="AO74" i="20" s="1"/>
  <c r="BA74" i="20"/>
  <c r="BD74" i="20" s="1"/>
  <c r="AM75" i="20"/>
  <c r="AN75" i="20" s="1"/>
  <c r="AO75" i="20" s="1"/>
  <c r="BA75" i="20"/>
  <c r="BD75" i="20" s="1"/>
  <c r="AM76" i="20"/>
  <c r="BA76" i="20"/>
  <c r="BD76" i="20" s="1"/>
  <c r="AM77" i="20"/>
  <c r="AN77" i="20" s="1"/>
  <c r="AO77" i="20" s="1"/>
  <c r="BA77" i="20"/>
  <c r="BD77" i="20" s="1"/>
  <c r="AM78" i="20"/>
  <c r="AN78" i="20" s="1"/>
  <c r="AO78" i="20" s="1"/>
  <c r="BA78" i="20"/>
  <c r="BD78" i="20" s="1"/>
  <c r="AM79" i="20"/>
  <c r="AN79" i="20" s="1"/>
  <c r="AO79" i="20" s="1"/>
  <c r="BA79" i="20"/>
  <c r="BD79" i="20" s="1"/>
  <c r="AM80" i="20"/>
  <c r="AN80" i="20" s="1"/>
  <c r="AO80" i="20" s="1"/>
  <c r="BA80" i="20"/>
  <c r="BD80" i="20" s="1"/>
  <c r="AM81" i="20"/>
  <c r="BA81" i="20"/>
  <c r="BD81" i="20" s="1"/>
  <c r="AM82" i="20"/>
  <c r="AN82" i="20" s="1"/>
  <c r="AO82" i="20" s="1"/>
  <c r="BA82" i="20"/>
  <c r="BD82" i="20" s="1"/>
  <c r="AM83" i="20"/>
  <c r="BA83" i="20"/>
  <c r="BD83" i="20" s="1"/>
  <c r="AM84" i="20"/>
  <c r="BA84" i="20"/>
  <c r="BD84" i="20" s="1"/>
  <c r="AM85" i="20"/>
  <c r="BA85" i="20"/>
  <c r="BD85" i="20" s="1"/>
  <c r="AM86" i="20"/>
  <c r="BA86" i="20"/>
  <c r="BD86" i="20" s="1"/>
  <c r="AM87" i="20"/>
  <c r="BA87" i="20"/>
  <c r="BD87" i="20" s="1"/>
  <c r="BA88" i="20"/>
  <c r="BD88" i="20" s="1"/>
  <c r="BA89" i="20"/>
  <c r="BD89" i="20" s="1"/>
  <c r="BA90" i="20"/>
  <c r="BD90" i="20" s="1"/>
  <c r="AM91" i="20"/>
  <c r="BA91" i="20"/>
  <c r="BD91" i="20" s="1"/>
  <c r="AM92" i="20"/>
  <c r="BA92" i="20"/>
  <c r="BD92" i="20" s="1"/>
  <c r="AM93" i="20"/>
  <c r="BA93" i="20"/>
  <c r="BD93" i="20" s="1"/>
  <c r="AM94" i="20"/>
  <c r="BA94" i="20"/>
  <c r="BD94" i="20" s="1"/>
  <c r="AM95" i="20"/>
  <c r="BA95" i="20"/>
  <c r="BD95" i="20" s="1"/>
  <c r="BA96" i="20"/>
  <c r="BD96" i="20" s="1"/>
  <c r="BA97" i="20"/>
  <c r="BD97" i="20" s="1"/>
  <c r="BA98" i="20"/>
  <c r="BD98" i="20" s="1"/>
  <c r="AM99" i="20"/>
  <c r="BA99" i="20"/>
  <c r="BD99" i="20" s="1"/>
  <c r="AM100" i="20"/>
  <c r="BA100" i="20"/>
  <c r="BD100" i="20" s="1"/>
  <c r="AM101" i="20"/>
  <c r="BA101" i="20"/>
  <c r="BD101" i="20" s="1"/>
  <c r="AM102" i="20"/>
  <c r="BA102" i="20"/>
  <c r="BD102" i="20" s="1"/>
  <c r="AM103" i="20"/>
  <c r="BA103" i="20"/>
  <c r="BD103" i="20" s="1"/>
  <c r="BA104" i="20"/>
  <c r="BD104" i="20" s="1"/>
  <c r="BA105" i="20"/>
  <c r="BD105" i="20" s="1"/>
  <c r="AM106" i="20"/>
  <c r="AN106" i="20" s="1"/>
  <c r="AO106" i="20" s="1"/>
  <c r="AP106" i="20" s="1"/>
  <c r="BA106" i="20"/>
  <c r="BD106" i="20" s="1"/>
  <c r="AM107" i="20"/>
  <c r="BA107" i="20"/>
  <c r="BD107" i="20" s="1"/>
  <c r="AM108" i="20"/>
  <c r="BA108" i="20"/>
  <c r="BD108" i="20" s="1"/>
  <c r="AM109" i="20"/>
  <c r="BA109" i="20"/>
  <c r="BD109" i="20" s="1"/>
  <c r="AM110" i="20"/>
  <c r="BA110" i="20"/>
  <c r="BD110" i="20" s="1"/>
  <c r="AM111" i="20"/>
  <c r="BA111" i="20"/>
  <c r="BD111" i="20" s="1"/>
  <c r="BA112" i="20"/>
  <c r="BD112" i="20" s="1"/>
  <c r="AM113" i="20"/>
  <c r="BA113" i="20"/>
  <c r="BD113" i="20" s="1"/>
  <c r="AM114" i="20"/>
  <c r="BA114" i="20"/>
  <c r="BD114" i="20" s="1"/>
  <c r="AM115" i="20"/>
  <c r="BA115" i="20"/>
  <c r="BD115" i="20" s="1"/>
  <c r="AM116" i="20"/>
  <c r="BA116" i="20"/>
  <c r="BD116" i="20" s="1"/>
  <c r="AM117" i="20"/>
  <c r="BA117" i="20"/>
  <c r="BD117" i="20" s="1"/>
  <c r="BA118" i="20"/>
  <c r="BD118" i="20" s="1"/>
  <c r="AM119" i="20"/>
  <c r="BA119" i="20"/>
  <c r="BD119" i="20" s="1"/>
  <c r="AM120" i="20"/>
  <c r="BA120" i="20"/>
  <c r="BD120" i="20" s="1"/>
  <c r="AM121" i="20"/>
  <c r="BA121" i="20"/>
  <c r="BD121" i="20" s="1"/>
  <c r="AM122" i="20"/>
  <c r="BA122" i="20"/>
  <c r="BD122" i="20" s="1"/>
  <c r="AM123" i="20"/>
  <c r="BA123" i="20"/>
  <c r="BD123" i="20" s="1"/>
  <c r="AM124" i="20"/>
  <c r="BA124" i="20"/>
  <c r="BD124" i="20" s="1"/>
  <c r="AM125" i="20"/>
  <c r="BA125" i="20"/>
  <c r="BD125" i="20" s="1"/>
  <c r="AM126" i="20"/>
  <c r="BA126" i="20"/>
  <c r="BD126" i="20" s="1"/>
  <c r="AM127" i="20"/>
  <c r="BA127" i="20"/>
  <c r="BD127" i="20" s="1"/>
  <c r="BA128" i="20"/>
  <c r="BD128" i="20" s="1"/>
  <c r="AM129" i="20"/>
  <c r="BA129" i="20"/>
  <c r="BD129" i="20" s="1"/>
  <c r="AM130" i="20"/>
  <c r="BA130" i="20"/>
  <c r="BD130" i="20" s="1"/>
  <c r="AM131" i="20"/>
  <c r="BA131" i="20"/>
  <c r="BD131" i="20" s="1"/>
  <c r="AM132" i="20"/>
  <c r="BA132" i="20"/>
  <c r="BD132" i="20" s="1"/>
  <c r="AM133" i="20"/>
  <c r="BA133" i="20"/>
  <c r="BD133" i="20" s="1"/>
  <c r="BA134" i="20"/>
  <c r="BD134" i="20" s="1"/>
  <c r="AM135" i="20"/>
  <c r="BA135" i="20"/>
  <c r="BD135" i="20" s="1"/>
  <c r="AM136" i="20"/>
  <c r="BA136" i="20"/>
  <c r="BD136" i="20" s="1"/>
  <c r="AM137" i="20"/>
  <c r="BA137" i="20"/>
  <c r="BD137" i="20" s="1"/>
  <c r="AM138" i="20"/>
  <c r="BA138" i="20"/>
  <c r="BD138" i="20" s="1"/>
  <c r="AM139" i="20"/>
  <c r="BA139" i="20"/>
  <c r="BD139" i="20" s="1"/>
  <c r="AM140" i="20"/>
  <c r="BA140" i="20"/>
  <c r="BD140" i="20" s="1"/>
  <c r="AM141" i="20"/>
  <c r="BA141" i="20"/>
  <c r="BD141" i="20" s="1"/>
  <c r="AM142" i="20"/>
  <c r="BA142" i="20"/>
  <c r="BD142" i="20" s="1"/>
  <c r="AM143" i="20"/>
  <c r="BA143" i="20"/>
  <c r="BD143" i="20" s="1"/>
  <c r="AM144" i="20"/>
  <c r="BA144" i="20"/>
  <c r="BD144" i="20" s="1"/>
  <c r="AM145" i="20"/>
  <c r="BA145" i="20"/>
  <c r="BD145" i="20" s="1"/>
  <c r="AM146" i="20"/>
  <c r="BA146" i="20"/>
  <c r="BD146" i="20" s="1"/>
  <c r="AM147" i="20"/>
  <c r="BA147" i="20"/>
  <c r="BD147" i="20" s="1"/>
  <c r="AM148" i="20"/>
  <c r="BA148" i="20"/>
  <c r="BD148" i="20" s="1"/>
  <c r="AM149" i="20"/>
  <c r="BA149" i="20"/>
  <c r="BD149" i="20" s="1"/>
  <c r="AM150" i="20"/>
  <c r="BA150" i="20"/>
  <c r="BD150" i="20" s="1"/>
  <c r="AM151" i="20"/>
  <c r="BA151" i="20"/>
  <c r="BD151" i="20" s="1"/>
  <c r="AM152" i="20"/>
  <c r="BA152" i="20"/>
  <c r="BD152" i="20" s="1"/>
  <c r="AM153" i="20"/>
  <c r="BA153" i="20"/>
  <c r="BD153" i="20" s="1"/>
  <c r="AM154" i="20"/>
  <c r="BA154" i="20"/>
  <c r="BD154" i="20" s="1"/>
  <c r="AM155" i="20"/>
  <c r="BA155" i="20"/>
  <c r="BD155" i="20" s="1"/>
  <c r="AM156" i="20"/>
  <c r="BA156" i="20"/>
  <c r="BD156" i="20" s="1"/>
  <c r="AM157" i="20"/>
  <c r="BA157" i="20"/>
  <c r="BD157" i="20" s="1"/>
  <c r="AM158" i="20"/>
  <c r="BA158" i="20"/>
  <c r="BD158" i="20" s="1"/>
  <c r="AM159" i="20"/>
  <c r="BA159" i="20"/>
  <c r="BD159" i="20" s="1"/>
  <c r="AM160" i="20"/>
  <c r="BA160" i="20"/>
  <c r="BD160" i="20" s="1"/>
  <c r="AM161" i="20"/>
  <c r="BA161" i="20"/>
  <c r="BD161" i="20" s="1"/>
  <c r="AM162" i="20"/>
  <c r="BA162" i="20"/>
  <c r="BD162" i="20" s="1"/>
  <c r="AM163" i="20"/>
  <c r="BA163" i="20"/>
  <c r="BD163" i="20" s="1"/>
  <c r="AM164" i="20"/>
  <c r="BA164" i="20"/>
  <c r="BD164" i="20" s="1"/>
  <c r="AM165" i="20"/>
  <c r="BA165" i="20"/>
  <c r="BD165" i="20" s="1"/>
  <c r="AM166" i="20"/>
  <c r="AN166" i="20" s="1"/>
  <c r="AO166" i="20" s="1"/>
  <c r="BA166" i="20"/>
  <c r="BD166" i="20" s="1"/>
  <c r="AM167" i="20"/>
  <c r="AN167" i="20" s="1"/>
  <c r="AO167" i="20" s="1"/>
  <c r="AP167" i="20" s="1"/>
  <c r="BA167" i="20"/>
  <c r="BD167" i="20" s="1"/>
  <c r="AM168" i="20"/>
  <c r="AN168" i="20" s="1"/>
  <c r="AO168" i="20" s="1"/>
  <c r="BA168" i="20"/>
  <c r="BD168" i="20" s="1"/>
  <c r="AM169" i="20"/>
  <c r="AN169" i="20" s="1"/>
  <c r="AO169" i="20" s="1"/>
  <c r="BA169" i="20"/>
  <c r="BD169" i="20" s="1"/>
  <c r="AM170" i="20"/>
  <c r="AN170" i="20" s="1"/>
  <c r="AO170" i="20" s="1"/>
  <c r="BA170" i="20"/>
  <c r="BD170" i="20" s="1"/>
  <c r="AM171" i="20"/>
  <c r="AN171" i="20" s="1"/>
  <c r="AO171" i="20" s="1"/>
  <c r="AP171" i="20" s="1"/>
  <c r="BA171" i="20"/>
  <c r="BD171" i="20" s="1"/>
  <c r="AM172" i="20"/>
  <c r="AN172" i="20" s="1"/>
  <c r="AO172" i="20" s="1"/>
  <c r="BA172" i="20"/>
  <c r="BD172" i="20" s="1"/>
  <c r="AM173" i="20"/>
  <c r="AN173" i="20" s="1"/>
  <c r="AO173" i="20" s="1"/>
  <c r="BA173" i="20"/>
  <c r="BD173" i="20" s="1"/>
  <c r="AM174" i="20"/>
  <c r="AN174" i="20" s="1"/>
  <c r="AO174" i="20" s="1"/>
  <c r="BA174" i="20"/>
  <c r="BD174" i="20" s="1"/>
  <c r="AM175" i="20"/>
  <c r="AN175" i="20" s="1"/>
  <c r="AO175" i="20" s="1"/>
  <c r="AP175" i="20" s="1"/>
  <c r="BA175" i="20"/>
  <c r="BD175" i="20" s="1"/>
  <c r="AM176" i="20"/>
  <c r="AN176" i="20" s="1"/>
  <c r="AO176" i="20" s="1"/>
  <c r="BA176" i="20"/>
  <c r="BD176" i="20" s="1"/>
  <c r="AM177" i="20"/>
  <c r="AN177" i="20" s="1"/>
  <c r="AO177" i="20" s="1"/>
  <c r="BA177" i="20"/>
  <c r="BD177" i="20" s="1"/>
  <c r="AM178" i="20"/>
  <c r="AN178" i="20" s="1"/>
  <c r="AO178" i="20" s="1"/>
  <c r="BA178" i="20"/>
  <c r="BD178" i="20" s="1"/>
  <c r="AM179" i="20"/>
  <c r="AN179" i="20" s="1"/>
  <c r="AO179" i="20" s="1"/>
  <c r="AP179" i="20" s="1"/>
  <c r="BA179" i="20"/>
  <c r="BD179" i="20" s="1"/>
  <c r="AM180" i="20"/>
  <c r="AN180" i="20" s="1"/>
  <c r="AO180" i="20" s="1"/>
  <c r="BA180" i="20"/>
  <c r="BD180" i="20" s="1"/>
  <c r="AM181" i="20"/>
  <c r="AN181" i="20" s="1"/>
  <c r="AO181" i="20" s="1"/>
  <c r="BA181" i="20"/>
  <c r="BD181" i="20" s="1"/>
  <c r="AM182" i="20"/>
  <c r="AN182" i="20" s="1"/>
  <c r="AO182" i="20" s="1"/>
  <c r="BA182" i="20"/>
  <c r="BD182" i="20" s="1"/>
  <c r="AM183" i="20"/>
  <c r="AN183" i="20" s="1"/>
  <c r="AO183" i="20" s="1"/>
  <c r="AP183" i="20" s="1"/>
  <c r="BA183" i="20"/>
  <c r="BD183" i="20" s="1"/>
  <c r="AM184" i="20"/>
  <c r="AN184" i="20" s="1"/>
  <c r="AO184" i="20" s="1"/>
  <c r="BA184" i="20"/>
  <c r="BD184" i="20" s="1"/>
  <c r="AM185" i="20"/>
  <c r="AN185" i="20" s="1"/>
  <c r="AO185" i="20" s="1"/>
  <c r="BA185" i="20"/>
  <c r="BD185" i="20" s="1"/>
  <c r="AM186" i="20"/>
  <c r="AN186" i="20" s="1"/>
  <c r="AO186" i="20" s="1"/>
  <c r="BA186" i="20"/>
  <c r="BD186" i="20" s="1"/>
  <c r="AM187" i="20"/>
  <c r="AN187" i="20" s="1"/>
  <c r="AO187" i="20" s="1"/>
  <c r="AP187" i="20" s="1"/>
  <c r="BA187" i="20"/>
  <c r="BD187" i="20" s="1"/>
  <c r="AM188" i="20"/>
  <c r="AN188" i="20" s="1"/>
  <c r="AO188" i="20" s="1"/>
  <c r="BA188" i="20"/>
  <c r="BD188" i="20" s="1"/>
  <c r="AM189" i="20"/>
  <c r="AN189" i="20" s="1"/>
  <c r="AO189" i="20" s="1"/>
  <c r="BA189" i="20"/>
  <c r="BD189" i="20" s="1"/>
  <c r="AM190" i="20"/>
  <c r="AN190" i="20" s="1"/>
  <c r="AO190" i="20" s="1"/>
  <c r="BA190" i="20"/>
  <c r="BD190" i="20" s="1"/>
  <c r="AM191" i="20"/>
  <c r="AN191" i="20" s="1"/>
  <c r="AO191" i="20" s="1"/>
  <c r="AP191" i="20" s="1"/>
  <c r="BA191" i="20"/>
  <c r="BD191" i="20" s="1"/>
  <c r="AM192" i="20"/>
  <c r="AN192" i="20" s="1"/>
  <c r="AO192" i="20" s="1"/>
  <c r="BA192" i="20"/>
  <c r="BD192" i="20" s="1"/>
  <c r="AM193" i="20"/>
  <c r="AN193" i="20" s="1"/>
  <c r="AO193" i="20" s="1"/>
  <c r="BA193" i="20"/>
  <c r="BD193" i="20" s="1"/>
  <c r="AM194" i="20"/>
  <c r="AN194" i="20" s="1"/>
  <c r="AO194" i="20" s="1"/>
  <c r="BA194" i="20"/>
  <c r="BD194" i="20" s="1"/>
  <c r="BA195" i="20"/>
  <c r="BD195" i="20" s="1"/>
  <c r="AM196" i="20"/>
  <c r="BA196" i="20"/>
  <c r="BD196" i="20" s="1"/>
  <c r="AM197" i="20"/>
  <c r="BA197" i="20"/>
  <c r="BD197" i="20" s="1"/>
  <c r="AM198" i="20"/>
  <c r="AN198" i="20" s="1"/>
  <c r="AO198" i="20" s="1"/>
  <c r="BA198" i="20"/>
  <c r="BD198" i="20" s="1"/>
  <c r="AM199" i="20"/>
  <c r="BA199" i="20"/>
  <c r="BD199" i="20" s="1"/>
  <c r="AM200" i="20"/>
  <c r="BA200" i="20"/>
  <c r="BD200" i="20" s="1"/>
  <c r="AM201" i="20"/>
  <c r="BA201" i="20"/>
  <c r="BD201" i="20" s="1"/>
  <c r="BA202" i="20"/>
  <c r="BD202" i="20" s="1"/>
  <c r="AM203" i="20"/>
  <c r="BA203" i="20"/>
  <c r="BD203" i="20" s="1"/>
  <c r="AM204" i="20"/>
  <c r="BA204" i="20"/>
  <c r="BD204" i="20" s="1"/>
  <c r="AM205" i="20"/>
  <c r="BA205" i="20"/>
  <c r="BD205" i="20" s="1"/>
  <c r="AM206" i="20"/>
  <c r="BA206" i="20"/>
  <c r="BD206" i="20" s="1"/>
  <c r="BA207" i="20"/>
  <c r="BD207" i="20" s="1"/>
  <c r="BA208" i="20"/>
  <c r="BD208" i="20" s="1"/>
  <c r="AM209" i="20"/>
  <c r="BA209" i="20"/>
  <c r="BD209" i="20" s="1"/>
  <c r="AM210" i="20"/>
  <c r="BA210" i="20"/>
  <c r="BD210" i="20" s="1"/>
  <c r="AM211" i="20"/>
  <c r="BA211" i="20"/>
  <c r="BD211" i="20" s="1"/>
  <c r="AM212" i="20"/>
  <c r="BA212" i="20"/>
  <c r="BD212" i="20" s="1"/>
  <c r="BA213" i="20"/>
  <c r="BD213" i="20" s="1"/>
  <c r="AM214" i="20"/>
  <c r="BA214" i="20"/>
  <c r="BD214" i="20" s="1"/>
  <c r="AM215" i="20"/>
  <c r="BA215" i="20"/>
  <c r="BD215" i="20" s="1"/>
  <c r="BA216" i="20"/>
  <c r="BD216" i="20" s="1"/>
  <c r="BA217" i="20"/>
  <c r="BD217" i="20" s="1"/>
  <c r="BA218" i="20"/>
  <c r="BD218" i="20" s="1"/>
  <c r="AM219" i="20"/>
  <c r="BA219" i="20"/>
  <c r="BD219" i="20" s="1"/>
  <c r="AM220" i="20"/>
  <c r="BA220" i="20"/>
  <c r="BD220" i="20" s="1"/>
  <c r="BA221" i="20"/>
  <c r="BD221" i="20" s="1"/>
  <c r="AM222" i="20"/>
  <c r="BA222" i="20"/>
  <c r="BD222" i="20" s="1"/>
  <c r="AM223" i="20"/>
  <c r="AN223" i="20" s="1"/>
  <c r="AO223" i="20" s="1"/>
  <c r="BA223" i="20"/>
  <c r="BD223" i="20" s="1"/>
  <c r="AM224" i="20"/>
  <c r="BA224" i="20"/>
  <c r="BD224" i="20" s="1"/>
  <c r="AM225" i="20"/>
  <c r="AN225" i="20" s="1"/>
  <c r="AO225" i="20" s="1"/>
  <c r="BA225" i="20"/>
  <c r="BD225" i="20" s="1"/>
  <c r="AM226" i="20"/>
  <c r="BA226" i="20"/>
  <c r="BD226" i="20" s="1"/>
  <c r="AM227" i="20"/>
  <c r="AN227" i="20" s="1"/>
  <c r="AO227" i="20" s="1"/>
  <c r="BA227" i="20"/>
  <c r="BD227" i="20" s="1"/>
  <c r="BA228" i="20"/>
  <c r="BD228" i="20" s="1"/>
  <c r="AM229" i="20"/>
  <c r="AN229" i="20" s="1"/>
  <c r="AO229" i="20" s="1"/>
  <c r="BA229" i="20"/>
  <c r="BD229" i="20" s="1"/>
  <c r="BA230" i="20"/>
  <c r="BD230" i="20" s="1"/>
  <c r="AM231" i="20"/>
  <c r="AN231" i="20" s="1"/>
  <c r="AO231" i="20" s="1"/>
  <c r="BA231" i="20"/>
  <c r="BD231" i="20" s="1"/>
  <c r="AM232" i="20"/>
  <c r="BA232" i="20"/>
  <c r="BD232" i="20" s="1"/>
  <c r="AM233" i="20"/>
  <c r="AN233" i="20" s="1"/>
  <c r="AO233" i="20" s="1"/>
  <c r="BA233" i="20"/>
  <c r="BD233" i="20" s="1"/>
  <c r="BA234" i="20"/>
  <c r="BD234" i="20" s="1"/>
  <c r="AM235" i="20"/>
  <c r="AN235" i="20" s="1"/>
  <c r="AO235" i="20" s="1"/>
  <c r="BA235" i="20"/>
  <c r="BD235" i="20" s="1"/>
  <c r="AM236" i="20"/>
  <c r="BA236" i="20"/>
  <c r="BD236" i="20" s="1"/>
  <c r="AM237" i="20"/>
  <c r="BA237" i="20"/>
  <c r="BD237" i="20" s="1"/>
  <c r="AM238" i="20"/>
  <c r="BA238" i="20"/>
  <c r="BD238" i="20" s="1"/>
  <c r="AM239" i="20"/>
  <c r="BA239" i="20"/>
  <c r="BD239" i="20" s="1"/>
  <c r="AM240" i="20"/>
  <c r="BA240" i="20"/>
  <c r="BD240" i="20" s="1"/>
  <c r="AM241" i="20"/>
  <c r="BA241" i="20"/>
  <c r="BD241" i="20" s="1"/>
  <c r="AM242" i="20"/>
  <c r="BA242" i="20"/>
  <c r="BD242" i="20" s="1"/>
  <c r="AM243" i="20"/>
  <c r="BA243" i="20"/>
  <c r="BD243" i="20" s="1"/>
  <c r="AM244" i="20"/>
  <c r="BA244" i="20"/>
  <c r="BD244" i="20" s="1"/>
  <c r="AM245" i="20"/>
  <c r="BA245" i="20"/>
  <c r="BD245" i="20" s="1"/>
  <c r="AM246" i="20"/>
  <c r="BA246" i="20"/>
  <c r="BD246" i="20" s="1"/>
  <c r="AM247" i="20"/>
  <c r="BA247" i="20"/>
  <c r="BD247" i="20" s="1"/>
  <c r="AM248" i="20"/>
  <c r="BA248" i="20"/>
  <c r="BD248" i="20" s="1"/>
  <c r="AM249" i="20"/>
  <c r="BA249" i="20"/>
  <c r="BD249" i="20" s="1"/>
  <c r="AM250" i="20"/>
  <c r="BA250" i="20"/>
  <c r="BD250" i="20" s="1"/>
  <c r="AM251" i="20"/>
  <c r="BA251" i="20"/>
  <c r="BD251" i="20" s="1"/>
  <c r="AM252" i="20"/>
  <c r="BA252" i="20"/>
  <c r="BD252" i="20" s="1"/>
  <c r="AM253" i="20"/>
  <c r="BA253" i="20"/>
  <c r="BD253" i="20" s="1"/>
  <c r="AM254" i="20"/>
  <c r="BA254" i="20"/>
  <c r="BD254" i="20" s="1"/>
  <c r="BA255" i="20"/>
  <c r="BD255" i="20" s="1"/>
  <c r="BA256" i="20"/>
  <c r="BD256" i="20" s="1"/>
  <c r="BA257" i="20"/>
  <c r="BD257" i="20" s="1"/>
  <c r="BA258" i="20"/>
  <c r="BD258" i="20" s="1"/>
  <c r="BA259" i="20"/>
  <c r="BD259" i="20" s="1"/>
  <c r="BA260" i="20"/>
  <c r="BD260" i="20" s="1"/>
  <c r="BA261" i="20"/>
  <c r="BD261" i="20" s="1"/>
  <c r="BA262" i="20"/>
  <c r="BD262" i="20" s="1"/>
  <c r="BA263" i="20"/>
  <c r="BD263" i="20" s="1"/>
  <c r="BA264" i="20"/>
  <c r="BD264" i="20" s="1"/>
  <c r="BA265" i="20"/>
  <c r="BD265" i="20" s="1"/>
  <c r="BA266" i="20"/>
  <c r="BD266" i="20" s="1"/>
  <c r="BA267" i="20"/>
  <c r="BD267" i="20" s="1"/>
  <c r="BA268" i="20"/>
  <c r="BD268" i="20" s="1"/>
  <c r="AM269" i="20"/>
  <c r="BA269" i="20"/>
  <c r="BD269" i="20" s="1"/>
  <c r="AM270" i="20"/>
  <c r="BA270" i="20"/>
  <c r="BD270" i="20" s="1"/>
  <c r="AM271" i="20"/>
  <c r="BA271" i="20"/>
  <c r="BD271" i="20" s="1"/>
  <c r="BA272" i="20"/>
  <c r="BD272" i="20" s="1"/>
  <c r="AM273" i="20"/>
  <c r="BA273" i="20"/>
  <c r="BD273" i="20" s="1"/>
  <c r="BA274" i="20"/>
  <c r="BD274" i="20" s="1"/>
  <c r="AM275" i="20"/>
  <c r="BA275" i="20"/>
  <c r="BD275" i="20" s="1"/>
  <c r="AM276" i="20"/>
  <c r="BA276" i="20"/>
  <c r="BD276" i="20" s="1"/>
  <c r="AM277" i="20"/>
  <c r="BA277" i="20"/>
  <c r="BD277" i="20" s="1"/>
  <c r="AM278" i="20"/>
  <c r="BA278" i="20"/>
  <c r="BD278" i="20" s="1"/>
  <c r="AM279" i="20"/>
  <c r="BA279" i="20"/>
  <c r="BD279" i="20" s="1"/>
  <c r="AM280" i="20"/>
  <c r="BA280" i="20"/>
  <c r="BD280" i="20" s="1"/>
  <c r="AM281" i="20"/>
  <c r="BA281" i="20"/>
  <c r="BD281" i="20" s="1"/>
  <c r="BA282" i="20"/>
  <c r="BD282" i="20" s="1"/>
  <c r="AM283" i="20"/>
  <c r="BA283" i="20"/>
  <c r="BD283" i="20" s="1"/>
  <c r="AM284" i="20"/>
  <c r="BA284" i="20"/>
  <c r="BD284" i="20" s="1"/>
  <c r="AM285" i="20"/>
  <c r="BA285" i="20"/>
  <c r="BD285" i="20" s="1"/>
  <c r="AM286" i="20"/>
  <c r="BA286" i="20"/>
  <c r="BD286" i="20" s="1"/>
  <c r="AM287" i="20"/>
  <c r="BA287" i="20"/>
  <c r="BD287" i="20" s="1"/>
  <c r="AM288" i="20"/>
  <c r="BA288" i="20"/>
  <c r="BD288" i="20" s="1"/>
  <c r="AM289" i="20"/>
  <c r="BA289" i="20"/>
  <c r="BD289" i="20" s="1"/>
  <c r="BA290" i="20"/>
  <c r="BD290" i="20" s="1"/>
  <c r="AM291" i="20"/>
  <c r="BA291" i="20"/>
  <c r="BD291" i="20" s="1"/>
  <c r="AM292" i="20"/>
  <c r="BA292" i="20"/>
  <c r="BD292" i="20" s="1"/>
  <c r="AM293" i="20"/>
  <c r="BA293" i="20"/>
  <c r="BD293" i="20" s="1"/>
  <c r="BA294" i="20"/>
  <c r="BD294" i="20" s="1"/>
  <c r="AM295" i="20"/>
  <c r="BA295" i="20"/>
  <c r="BD295" i="20" s="1"/>
  <c r="AM296" i="20"/>
  <c r="BA296" i="20"/>
  <c r="BD296" i="20" s="1"/>
  <c r="AM297" i="20"/>
  <c r="BA297" i="20"/>
  <c r="BD297" i="20" s="1"/>
  <c r="BA298" i="20"/>
  <c r="BD298" i="20" s="1"/>
  <c r="AM299" i="20"/>
  <c r="BA299" i="20"/>
  <c r="BD299" i="20" s="1"/>
  <c r="BA300" i="20"/>
  <c r="BD300" i="20" s="1"/>
  <c r="AM301" i="20"/>
  <c r="BA301" i="20"/>
  <c r="BD301" i="20" s="1"/>
  <c r="AM302" i="20"/>
  <c r="BA302" i="20"/>
  <c r="BD302" i="20" s="1"/>
  <c r="AM303" i="20"/>
  <c r="BA303" i="20"/>
  <c r="BD303" i="20" s="1"/>
  <c r="BA304" i="20"/>
  <c r="BD304" i="20" s="1"/>
  <c r="AM305" i="20"/>
  <c r="BA305" i="20"/>
  <c r="BD305" i="20" s="1"/>
  <c r="BA306" i="20"/>
  <c r="BD306" i="20" s="1"/>
  <c r="AM307" i="20"/>
  <c r="BA307" i="20"/>
  <c r="BD307" i="20" s="1"/>
  <c r="AM308" i="20"/>
  <c r="BA308" i="20"/>
  <c r="BD308" i="20" s="1"/>
  <c r="AM309" i="20"/>
  <c r="BA309" i="20"/>
  <c r="BD309" i="20" s="1"/>
  <c r="AM310" i="20"/>
  <c r="BA310" i="20"/>
  <c r="BD310" i="20" s="1"/>
  <c r="AM311" i="20"/>
  <c r="BA311" i="20"/>
  <c r="BD311" i="20" s="1"/>
  <c r="AM312" i="20"/>
  <c r="BA312" i="20"/>
  <c r="BD312" i="20" s="1"/>
  <c r="AM313" i="20"/>
  <c r="BA313" i="20"/>
  <c r="BD313" i="20" s="1"/>
  <c r="BA314" i="20"/>
  <c r="BD314" i="20" s="1"/>
  <c r="AM315" i="20"/>
  <c r="BA315" i="20"/>
  <c r="BD315" i="20" s="1"/>
  <c r="AM316" i="20"/>
  <c r="BA316" i="20"/>
  <c r="BD316" i="20" s="1"/>
  <c r="AM317" i="20"/>
  <c r="BA317" i="20"/>
  <c r="BD317" i="20" s="1"/>
  <c r="AM318" i="20"/>
  <c r="BA318" i="20"/>
  <c r="BD318" i="20" s="1"/>
  <c r="AM319" i="20"/>
  <c r="BA319" i="20"/>
  <c r="BD319" i="20" s="1"/>
  <c r="AM320" i="20"/>
  <c r="BA320" i="20"/>
  <c r="BD320" i="20" s="1"/>
  <c r="AM321" i="20"/>
  <c r="BA321" i="20"/>
  <c r="BD321" i="20" s="1"/>
  <c r="BA322" i="20"/>
  <c r="BD322" i="20" s="1"/>
  <c r="AM323" i="20"/>
  <c r="BA323" i="20"/>
  <c r="BD323" i="20" s="1"/>
  <c r="BA324" i="20"/>
  <c r="BD324" i="20" s="1"/>
  <c r="AM325" i="20"/>
  <c r="BA325" i="20"/>
  <c r="BD325" i="20" s="1"/>
  <c r="BA326" i="20"/>
  <c r="BD326" i="20" s="1"/>
  <c r="BA327" i="20"/>
  <c r="BD327" i="20" s="1"/>
  <c r="BA328" i="20"/>
  <c r="BD328" i="20" s="1"/>
  <c r="AM329" i="20"/>
  <c r="BA329" i="20"/>
  <c r="BD329" i="20" s="1"/>
  <c r="BA330" i="20"/>
  <c r="BD330" i="20" s="1"/>
  <c r="BA331" i="20"/>
  <c r="BD331" i="20" s="1"/>
  <c r="AM332" i="20"/>
  <c r="BA332" i="20"/>
  <c r="BD332" i="20" s="1"/>
  <c r="AM333" i="20"/>
  <c r="BA333" i="20"/>
  <c r="BD333" i="20" s="1"/>
  <c r="BA334" i="20"/>
  <c r="BD334" i="20" s="1"/>
  <c r="BA335" i="20"/>
  <c r="BD335" i="20" s="1"/>
  <c r="AM336" i="20"/>
  <c r="BA336" i="20"/>
  <c r="BD336" i="20" s="1"/>
  <c r="BA337" i="20"/>
  <c r="BD337" i="20" s="1"/>
  <c r="BA338" i="20"/>
  <c r="BD338" i="20" s="1"/>
  <c r="BA339" i="20"/>
  <c r="BD339" i="20" s="1"/>
  <c r="AM340" i="20"/>
  <c r="BA340" i="20"/>
  <c r="BD340" i="20" s="1"/>
  <c r="AM341" i="20"/>
  <c r="BA341" i="20"/>
  <c r="BD341" i="20" s="1"/>
  <c r="AM342" i="20"/>
  <c r="BA342" i="20"/>
  <c r="BD342" i="20" s="1"/>
  <c r="AM343" i="20"/>
  <c r="BA343" i="20"/>
  <c r="BD343" i="20" s="1"/>
  <c r="AM344" i="20"/>
  <c r="BA344" i="20"/>
  <c r="BD344" i="20" s="1"/>
  <c r="AM345" i="20"/>
  <c r="BA345" i="20"/>
  <c r="BD345" i="20" s="1"/>
  <c r="BA346" i="20"/>
  <c r="BD346" i="20" s="1"/>
  <c r="AM347" i="20"/>
  <c r="BA347" i="20"/>
  <c r="BD347" i="20" s="1"/>
  <c r="AM348" i="20"/>
  <c r="BA348" i="20"/>
  <c r="BD348" i="20" s="1"/>
  <c r="AM349" i="20"/>
  <c r="BA349" i="20"/>
  <c r="BD349" i="20" s="1"/>
  <c r="BA350" i="20"/>
  <c r="BD350" i="20" s="1"/>
  <c r="BA351" i="20"/>
  <c r="BD351" i="20" s="1"/>
  <c r="AM352" i="20"/>
  <c r="BA352" i="20"/>
  <c r="BD352" i="20" s="1"/>
  <c r="AM353" i="20"/>
  <c r="BA353" i="20"/>
  <c r="BD353" i="20" s="1"/>
  <c r="AM354" i="20"/>
  <c r="BA354" i="20"/>
  <c r="BD354" i="20" s="1"/>
  <c r="AM355" i="20"/>
  <c r="BA355" i="20"/>
  <c r="BD355" i="20" s="1"/>
  <c r="AM356" i="20"/>
  <c r="BA356" i="20"/>
  <c r="BD356" i="20" s="1"/>
  <c r="AM357" i="20"/>
  <c r="BA357" i="20"/>
  <c r="BD357" i="20" s="1"/>
  <c r="BA358" i="20"/>
  <c r="BD358" i="20" s="1"/>
  <c r="AM359" i="20"/>
  <c r="AN359" i="20" s="1"/>
  <c r="AO359" i="20" s="1"/>
  <c r="AP359" i="20" s="1"/>
  <c r="BA359" i="20"/>
  <c r="BD359" i="20" s="1"/>
  <c r="AM360" i="20"/>
  <c r="BA360" i="20"/>
  <c r="BD360" i="20" s="1"/>
  <c r="AM361" i="20"/>
  <c r="BA361" i="20"/>
  <c r="BD361" i="20" s="1"/>
  <c r="AM362" i="20"/>
  <c r="BA362" i="20"/>
  <c r="BD362" i="20" s="1"/>
  <c r="AM363" i="20"/>
  <c r="BA363" i="20"/>
  <c r="BD363" i="20" s="1"/>
  <c r="AM364" i="20"/>
  <c r="BA364" i="20"/>
  <c r="BD364" i="20" s="1"/>
  <c r="AM365" i="20"/>
  <c r="BA365" i="20"/>
  <c r="BD365" i="20" s="1"/>
  <c r="AM366" i="20"/>
  <c r="BA366" i="20"/>
  <c r="BD366" i="20" s="1"/>
  <c r="AM367" i="20"/>
  <c r="BA367" i="20"/>
  <c r="BD367" i="20" s="1"/>
  <c r="AM368" i="20"/>
  <c r="BA368" i="20"/>
  <c r="BD368" i="20" s="1"/>
  <c r="AM369" i="20"/>
  <c r="BA369" i="20"/>
  <c r="BD369" i="20" s="1"/>
  <c r="BA370" i="20"/>
  <c r="BD370" i="20" s="1"/>
  <c r="BA371" i="20"/>
  <c r="BD371" i="20" s="1"/>
  <c r="BA372" i="20"/>
  <c r="BD372" i="20" s="1"/>
  <c r="BA373" i="20"/>
  <c r="BD373" i="20" s="1"/>
  <c r="BA374" i="20"/>
  <c r="BD374" i="20" s="1"/>
  <c r="BA375" i="20"/>
  <c r="BD375" i="20" s="1"/>
  <c r="BA376" i="20"/>
  <c r="BD376" i="20" s="1"/>
  <c r="BA377" i="20"/>
  <c r="BD377" i="20" s="1"/>
  <c r="BA378" i="20"/>
  <c r="BD378" i="20" s="1"/>
  <c r="BA379" i="20"/>
  <c r="BD379" i="20" s="1"/>
  <c r="BA380" i="20"/>
  <c r="BD380" i="20" s="1"/>
  <c r="BA381" i="20"/>
  <c r="BD381" i="20" s="1"/>
  <c r="BA382" i="20"/>
  <c r="BD382" i="20" s="1"/>
  <c r="BA383" i="20"/>
  <c r="BD383" i="20" s="1"/>
  <c r="BA384" i="20"/>
  <c r="BD384" i="20" s="1"/>
  <c r="BA385" i="20"/>
  <c r="BD385" i="20" s="1"/>
  <c r="BA386" i="20"/>
  <c r="BD386" i="20" s="1"/>
  <c r="BA387" i="20"/>
  <c r="BD387" i="20" s="1"/>
  <c r="BA388" i="20"/>
  <c r="BD388" i="20" s="1"/>
  <c r="BA389" i="20"/>
  <c r="BD389" i="20" s="1"/>
  <c r="BA390" i="20"/>
  <c r="BD390" i="20" s="1"/>
  <c r="BA391" i="20"/>
  <c r="BD391" i="20" s="1"/>
  <c r="BA392" i="20"/>
  <c r="BD392" i="20" s="1"/>
  <c r="AM393" i="20"/>
  <c r="BA393" i="20"/>
  <c r="BD393" i="20" s="1"/>
  <c r="BA394" i="20"/>
  <c r="BD394" i="20" s="1"/>
  <c r="AM395" i="20"/>
  <c r="BA395" i="20"/>
  <c r="BD395" i="20" s="1"/>
  <c r="AM396" i="20"/>
  <c r="BA396" i="20"/>
  <c r="BD396" i="20" s="1"/>
  <c r="AM397" i="20"/>
  <c r="AN397" i="20" s="1"/>
  <c r="AO397" i="20" s="1"/>
  <c r="BA397" i="20"/>
  <c r="BD397" i="20" s="1"/>
  <c r="BA398" i="20"/>
  <c r="BD398" i="20" s="1"/>
  <c r="AM399" i="20"/>
  <c r="BA399" i="20"/>
  <c r="BD399" i="20" s="1"/>
  <c r="AM400" i="20"/>
  <c r="BA400" i="20"/>
  <c r="BD400" i="20" s="1"/>
  <c r="AM401" i="20"/>
  <c r="AN401" i="20" s="1"/>
  <c r="AO401" i="20" s="1"/>
  <c r="BA401" i="20"/>
  <c r="BD401" i="20" s="1"/>
  <c r="BA402" i="20"/>
  <c r="BD402" i="20" s="1"/>
  <c r="AM403" i="20"/>
  <c r="BA403" i="20"/>
  <c r="BD403" i="20" s="1"/>
  <c r="AM404" i="20"/>
  <c r="BA404" i="20"/>
  <c r="BD404" i="20" s="1"/>
  <c r="BA405" i="20"/>
  <c r="BD405" i="20" s="1"/>
  <c r="BA406" i="20"/>
  <c r="BD406" i="20" s="1"/>
  <c r="AM407" i="20"/>
  <c r="BA407" i="20"/>
  <c r="BD407" i="20" s="1"/>
  <c r="AM408" i="20"/>
  <c r="BA408" i="20"/>
  <c r="BD408" i="20" s="1"/>
  <c r="BA409" i="20"/>
  <c r="BD409" i="20" s="1"/>
  <c r="BA410" i="20"/>
  <c r="BD410" i="20" s="1"/>
  <c r="AM411" i="20"/>
  <c r="BA411" i="20"/>
  <c r="BD411" i="20" s="1"/>
  <c r="AM412" i="20"/>
  <c r="BA412" i="20"/>
  <c r="BD412" i="20" s="1"/>
  <c r="BA413" i="20"/>
  <c r="BD413" i="20" s="1"/>
  <c r="AM414" i="20"/>
  <c r="BA414" i="20"/>
  <c r="BD414" i="20" s="1"/>
  <c r="AM415" i="20"/>
  <c r="BA415" i="20"/>
  <c r="BD415" i="20" s="1"/>
  <c r="AM416" i="20"/>
  <c r="BA416" i="20"/>
  <c r="BD416" i="20" s="1"/>
  <c r="BA417" i="20"/>
  <c r="BD417" i="20" s="1"/>
  <c r="AM418" i="20"/>
  <c r="BA418" i="20"/>
  <c r="BD418" i="20" s="1"/>
  <c r="AM419" i="20"/>
  <c r="BA419" i="20"/>
  <c r="BD419" i="20" s="1"/>
  <c r="AM420" i="20"/>
  <c r="BA420" i="20"/>
  <c r="BD420" i="20" s="1"/>
  <c r="BA421" i="20"/>
  <c r="BD421" i="20" s="1"/>
  <c r="BA422" i="20"/>
  <c r="BD422" i="20" s="1"/>
  <c r="AM423" i="20"/>
  <c r="BA423" i="20"/>
  <c r="BD423" i="20" s="1"/>
  <c r="AM424" i="20"/>
  <c r="BA424" i="20"/>
  <c r="BD424" i="20" s="1"/>
  <c r="BA425" i="20"/>
  <c r="BD425" i="20" s="1"/>
  <c r="AM426" i="20"/>
  <c r="BA426" i="20"/>
  <c r="BD426" i="20" s="1"/>
  <c r="AM427" i="20"/>
  <c r="BA427" i="20"/>
  <c r="BD427" i="20" s="1"/>
  <c r="AM428" i="20"/>
  <c r="BA428" i="20"/>
  <c r="BD428" i="20" s="1"/>
  <c r="BA429" i="20"/>
  <c r="BD429" i="20" s="1"/>
  <c r="AM430" i="20"/>
  <c r="BA430" i="20"/>
  <c r="BD430" i="20" s="1"/>
  <c r="BA431" i="20"/>
  <c r="BD431" i="20" s="1"/>
  <c r="AM432" i="20"/>
  <c r="BA432" i="20"/>
  <c r="BD432" i="20" s="1"/>
  <c r="BA433" i="20"/>
  <c r="BD433" i="20" s="1"/>
  <c r="BA434" i="20"/>
  <c r="BD434" i="20" s="1"/>
  <c r="AM435" i="20"/>
  <c r="BA435" i="20"/>
  <c r="BD435" i="20" s="1"/>
  <c r="AM436" i="20"/>
  <c r="BA436" i="20"/>
  <c r="BD436" i="20" s="1"/>
  <c r="BA437" i="20"/>
  <c r="BD437" i="20" s="1"/>
  <c r="BA438" i="20"/>
  <c r="BD438" i="20" s="1"/>
  <c r="AM439" i="20"/>
  <c r="BA439" i="20"/>
  <c r="BD439" i="20" s="1"/>
  <c r="BA440" i="20"/>
  <c r="BD440" i="20" s="1"/>
  <c r="BA441" i="20"/>
  <c r="BD441" i="20" s="1"/>
  <c r="AM442" i="20"/>
  <c r="BA442" i="20"/>
  <c r="BD442" i="20" s="1"/>
  <c r="BA443" i="20"/>
  <c r="BD443" i="20" s="1"/>
  <c r="AM444" i="20"/>
  <c r="BA444" i="20"/>
  <c r="BD444" i="20" s="1"/>
  <c r="BA445" i="20"/>
  <c r="BD445" i="20" s="1"/>
  <c r="AM446" i="20"/>
  <c r="BA446" i="20"/>
  <c r="BD446" i="20" s="1"/>
  <c r="AM447" i="20"/>
  <c r="BA447" i="20"/>
  <c r="BD447" i="20" s="1"/>
  <c r="BA448" i="20"/>
  <c r="BD448" i="20" s="1"/>
  <c r="BA449" i="20"/>
  <c r="BD449" i="20" s="1"/>
  <c r="AM450" i="20"/>
  <c r="BA450" i="20"/>
  <c r="BD450" i="20" s="1"/>
  <c r="AM451" i="20"/>
  <c r="BA451" i="20"/>
  <c r="BD451" i="20" s="1"/>
  <c r="BA452" i="20"/>
  <c r="BD452" i="20" s="1"/>
  <c r="BA453" i="20"/>
  <c r="BD453" i="20" s="1"/>
  <c r="BA454" i="20"/>
  <c r="BD454" i="20" s="1"/>
  <c r="BA455" i="20"/>
  <c r="BD455" i="20" s="1"/>
  <c r="AM456" i="20"/>
  <c r="BA457" i="20"/>
  <c r="BD457" i="20" s="1"/>
  <c r="AM458" i="20"/>
  <c r="BA458" i="20"/>
  <c r="BD458" i="20" s="1"/>
  <c r="AM459" i="20"/>
  <c r="BA459" i="20"/>
  <c r="BD459" i="20" s="1"/>
  <c r="BA460" i="20"/>
  <c r="BD460" i="20" s="1"/>
  <c r="BA461" i="20"/>
  <c r="BD461" i="20" s="1"/>
  <c r="AM462" i="20"/>
  <c r="BA462" i="20"/>
  <c r="BD462" i="20" s="1"/>
  <c r="BA463" i="20"/>
  <c r="BD463" i="20" s="1"/>
  <c r="AM464" i="20"/>
  <c r="BA464" i="20"/>
  <c r="BD464" i="20" s="1"/>
  <c r="BA465" i="20"/>
  <c r="BD465" i="20" s="1"/>
  <c r="BA466" i="20"/>
  <c r="BD466" i="20" s="1"/>
  <c r="BA467" i="20"/>
  <c r="BD467" i="20" s="1"/>
  <c r="AM468" i="20"/>
  <c r="BA468" i="20"/>
  <c r="BD468" i="20" s="1"/>
  <c r="BA469" i="20"/>
  <c r="BD469" i="20" s="1"/>
  <c r="BA470" i="20"/>
  <c r="BD470" i="20" s="1"/>
  <c r="AM471" i="20"/>
  <c r="AM472" i="20"/>
  <c r="AN472" i="20" s="1"/>
  <c r="AO472" i="20" s="1"/>
  <c r="BA472" i="20"/>
  <c r="BD472" i="20" s="1"/>
  <c r="BA473" i="20"/>
  <c r="BD473" i="20" s="1"/>
  <c r="AM474" i="20"/>
  <c r="AN474" i="20" s="1"/>
  <c r="AO474" i="20" s="1"/>
  <c r="BA474" i="20"/>
  <c r="BD474" i="20" s="1"/>
  <c r="BA475" i="20"/>
  <c r="BD475" i="20" s="1"/>
  <c r="AM476" i="20"/>
  <c r="AN476" i="20" s="1"/>
  <c r="AO476" i="20" s="1"/>
  <c r="BA476" i="20"/>
  <c r="BD476" i="20" s="1"/>
  <c r="AM477" i="20"/>
  <c r="BA477" i="20"/>
  <c r="BD477" i="20" s="1"/>
  <c r="AM484" i="20"/>
  <c r="AN484" i="20" s="1"/>
  <c r="AM485" i="20"/>
  <c r="AM486" i="20"/>
  <c r="AN486" i="20" s="1"/>
  <c r="AM487" i="20"/>
  <c r="AM488" i="20"/>
  <c r="AN488" i="20" s="1"/>
  <c r="AO488" i="20" s="1"/>
  <c r="AM490" i="20"/>
  <c r="AN490" i="20" s="1"/>
  <c r="AO490" i="20" s="1"/>
  <c r="AM492" i="20"/>
  <c r="AN492" i="20" s="1"/>
  <c r="AO492" i="20" s="1"/>
  <c r="AM494" i="20"/>
  <c r="AN494" i="20" s="1"/>
  <c r="AO494" i="20" s="1"/>
  <c r="AM496" i="20"/>
  <c r="AN496" i="20" s="1"/>
  <c r="AO496" i="20" s="1"/>
  <c r="AM498" i="20"/>
  <c r="AN498" i="20" s="1"/>
  <c r="AO498" i="20" s="1"/>
  <c r="AM499" i="20"/>
  <c r="AM500" i="20"/>
  <c r="AN500" i="20" s="1"/>
  <c r="AO500" i="20" s="1"/>
  <c r="AM501" i="20"/>
  <c r="AM502" i="20"/>
  <c r="AN502" i="20" s="1"/>
  <c r="AO502" i="20" s="1"/>
  <c r="BA503" i="20"/>
  <c r="BD503" i="20" s="1"/>
  <c r="AM504" i="20"/>
  <c r="AN504" i="20" s="1"/>
  <c r="AO504" i="20" s="1"/>
  <c r="BA504" i="20"/>
  <c r="BD504" i="20" s="1"/>
  <c r="BC475" i="20" l="1"/>
  <c r="BC470" i="20"/>
  <c r="BC461" i="20"/>
  <c r="BC444" i="20"/>
  <c r="BC433" i="20"/>
  <c r="BC430" i="20"/>
  <c r="BC418" i="20"/>
  <c r="BC411" i="20"/>
  <c r="BC403" i="20"/>
  <c r="BC396" i="20"/>
  <c r="BC387" i="20"/>
  <c r="BC383" i="20"/>
  <c r="BC371" i="20"/>
  <c r="BC366" i="20"/>
  <c r="BC362" i="20"/>
  <c r="BC476" i="20"/>
  <c r="BC468" i="20"/>
  <c r="BC465" i="20"/>
  <c r="BC462" i="20"/>
  <c r="BC459" i="20"/>
  <c r="BC454" i="20"/>
  <c r="BC448" i="20"/>
  <c r="BC440" i="20"/>
  <c r="BC437" i="20"/>
  <c r="BC429" i="20"/>
  <c r="BC424" i="20"/>
  <c r="BC419" i="20"/>
  <c r="BC417" i="20"/>
  <c r="BC412" i="20"/>
  <c r="BC410" i="20"/>
  <c r="BC407" i="20"/>
  <c r="BC402" i="20"/>
  <c r="BC397" i="20"/>
  <c r="BC395" i="20"/>
  <c r="BC389" i="20"/>
  <c r="BC385" i="20"/>
  <c r="BC381" i="20"/>
  <c r="BC373" i="20"/>
  <c r="BC369" i="20"/>
  <c r="BC367" i="20"/>
  <c r="BC365" i="20"/>
  <c r="BC361" i="20"/>
  <c r="BC359" i="20"/>
  <c r="BC350" i="20"/>
  <c r="BC330" i="20"/>
  <c r="BC504" i="20"/>
  <c r="BC473" i="20"/>
  <c r="BC464" i="20"/>
  <c r="BC453" i="20"/>
  <c r="BC450" i="20"/>
  <c r="BC447" i="20"/>
  <c r="BC445" i="20"/>
  <c r="BC442" i="20"/>
  <c r="BC439" i="20"/>
  <c r="BC436" i="20"/>
  <c r="BC434" i="20"/>
  <c r="BC431" i="20"/>
  <c r="BC428" i="20"/>
  <c r="BC426" i="20"/>
  <c r="BC421" i="20"/>
  <c r="BC416" i="20"/>
  <c r="BC414" i="20"/>
  <c r="BC409" i="20"/>
  <c r="BC401" i="20"/>
  <c r="BC399" i="20"/>
  <c r="BC392" i="20"/>
  <c r="BC388" i="20"/>
  <c r="BC384" i="20"/>
  <c r="BC380" i="20"/>
  <c r="BC376" i="20"/>
  <c r="BC372" i="20"/>
  <c r="BC356" i="20"/>
  <c r="BC354" i="20"/>
  <c r="BC352" i="20"/>
  <c r="BC349" i="20"/>
  <c r="BC347" i="20"/>
  <c r="BC338" i="20"/>
  <c r="BC335" i="20"/>
  <c r="BC332" i="20"/>
  <c r="BC329" i="20"/>
  <c r="BC326" i="20"/>
  <c r="BC323" i="20"/>
  <c r="BC312" i="20"/>
  <c r="BC310" i="20"/>
  <c r="BC308" i="20"/>
  <c r="BC306" i="20"/>
  <c r="BC303" i="20"/>
  <c r="BC301" i="20"/>
  <c r="BC296" i="20"/>
  <c r="BC294" i="20"/>
  <c r="BC289" i="20"/>
  <c r="BC287" i="20"/>
  <c r="BC285" i="20"/>
  <c r="BC283" i="20"/>
  <c r="BC272" i="20"/>
  <c r="BC267" i="20"/>
  <c r="BC263" i="20"/>
  <c r="BC259" i="20"/>
  <c r="BC255" i="20"/>
  <c r="BC232" i="20"/>
  <c r="BC230" i="20"/>
  <c r="BC227" i="20"/>
  <c r="BC225" i="20"/>
  <c r="BC223" i="20"/>
  <c r="BC221" i="20"/>
  <c r="BC215" i="20"/>
  <c r="BC213" i="20"/>
  <c r="BC201" i="20"/>
  <c r="BC199" i="20"/>
  <c r="BC197" i="20"/>
  <c r="BC195" i="20"/>
  <c r="BC132" i="20"/>
  <c r="BC130" i="20"/>
  <c r="BC128" i="20"/>
  <c r="BC117" i="20"/>
  <c r="BC115" i="20"/>
  <c r="BC113" i="20"/>
  <c r="BC104" i="20"/>
  <c r="BC97" i="20"/>
  <c r="BC94" i="20"/>
  <c r="BC92" i="20"/>
  <c r="BC90" i="20"/>
  <c r="BC70" i="20"/>
  <c r="BC68" i="20"/>
  <c r="BC63" i="20"/>
  <c r="BC38" i="20"/>
  <c r="BC36" i="20"/>
  <c r="BC34" i="20"/>
  <c r="BC32" i="20"/>
  <c r="BC30" i="20"/>
  <c r="BC28" i="20"/>
  <c r="BC26" i="20"/>
  <c r="BC23" i="20"/>
  <c r="BC20" i="20"/>
  <c r="BC15" i="20"/>
  <c r="BC13" i="20"/>
  <c r="BC11" i="20"/>
  <c r="BC9" i="20"/>
  <c r="BC7" i="20"/>
  <c r="BC477" i="20"/>
  <c r="BC375" i="20"/>
  <c r="BC360" i="20"/>
  <c r="BC358" i="20"/>
  <c r="BC344" i="20"/>
  <c r="BC342" i="20"/>
  <c r="BC337" i="20"/>
  <c r="BC334" i="20"/>
  <c r="BC325" i="20"/>
  <c r="BC320" i="20"/>
  <c r="BC318" i="20"/>
  <c r="BC316" i="20"/>
  <c r="BC314" i="20"/>
  <c r="BC305" i="20"/>
  <c r="BC298" i="20"/>
  <c r="BC293" i="20"/>
  <c r="BC291" i="20"/>
  <c r="BC280" i="20"/>
  <c r="BC278" i="20"/>
  <c r="BC276" i="20"/>
  <c r="BC274" i="20"/>
  <c r="BC271" i="20"/>
  <c r="BC269" i="20"/>
  <c r="BC266" i="20"/>
  <c r="BC262" i="20"/>
  <c r="BC258" i="20"/>
  <c r="BC254" i="20"/>
  <c r="BC252" i="20"/>
  <c r="BC250" i="20"/>
  <c r="BC248" i="20"/>
  <c r="BC246" i="20"/>
  <c r="BC244" i="20"/>
  <c r="BC242" i="20"/>
  <c r="BC240" i="20"/>
  <c r="BC238" i="20"/>
  <c r="BC236" i="20"/>
  <c r="BC234" i="20"/>
  <c r="BC229" i="20"/>
  <c r="BC220" i="20"/>
  <c r="BC218" i="20"/>
  <c r="BC212" i="20"/>
  <c r="BC210" i="20"/>
  <c r="BC208" i="20"/>
  <c r="BC205" i="20"/>
  <c r="BC203" i="20"/>
  <c r="BC194" i="20"/>
  <c r="BC192" i="20"/>
  <c r="BC190" i="20"/>
  <c r="BC188" i="20"/>
  <c r="BC186" i="20"/>
  <c r="BC184" i="20"/>
  <c r="BC182" i="20"/>
  <c r="BC180" i="20"/>
  <c r="BC178" i="20"/>
  <c r="BC176" i="20"/>
  <c r="BC174" i="20"/>
  <c r="BC172" i="20"/>
  <c r="BC170" i="20"/>
  <c r="BC168" i="20"/>
  <c r="BC166" i="20"/>
  <c r="BC164" i="20"/>
  <c r="BC162" i="20"/>
  <c r="BC160" i="20"/>
  <c r="BC158" i="20"/>
  <c r="BC156" i="20"/>
  <c r="BC154" i="20"/>
  <c r="BC152" i="20"/>
  <c r="BC150" i="20"/>
  <c r="BC148" i="20"/>
  <c r="BC146" i="20"/>
  <c r="BC144" i="20"/>
  <c r="BC142" i="20"/>
  <c r="BC140" i="20"/>
  <c r="BC138" i="20"/>
  <c r="BC136" i="20"/>
  <c r="BC134" i="20"/>
  <c r="BC127" i="20"/>
  <c r="BC125" i="20"/>
  <c r="BC123" i="20"/>
  <c r="BC121" i="20"/>
  <c r="BC119" i="20"/>
  <c r="BC110" i="20"/>
  <c r="BC108" i="20"/>
  <c r="BC106" i="20"/>
  <c r="BC103" i="20"/>
  <c r="BC101" i="20"/>
  <c r="BC99" i="20"/>
  <c r="BC96" i="20"/>
  <c r="BC89" i="20"/>
  <c r="BC86" i="20"/>
  <c r="BC84" i="20"/>
  <c r="BC82" i="20"/>
  <c r="BC80" i="20"/>
  <c r="BC78" i="20"/>
  <c r="BC76" i="20"/>
  <c r="BC74" i="20"/>
  <c r="BC72" i="20"/>
  <c r="BC65" i="20"/>
  <c r="BC62" i="20"/>
  <c r="BC60" i="20"/>
  <c r="BC58" i="20"/>
  <c r="BC56" i="20"/>
  <c r="BC54" i="20"/>
  <c r="BC52" i="20"/>
  <c r="BC50" i="20"/>
  <c r="BC48" i="20"/>
  <c r="BC46" i="20"/>
  <c r="BC44" i="20"/>
  <c r="BC42" i="20"/>
  <c r="BC40" i="20"/>
  <c r="BC25" i="20"/>
  <c r="BC19" i="20"/>
  <c r="BC17" i="20"/>
  <c r="BC467" i="20"/>
  <c r="BC452" i="20"/>
  <c r="BC423" i="20"/>
  <c r="BC408" i="20"/>
  <c r="BC394" i="20"/>
  <c r="BC368" i="20"/>
  <c r="BC340" i="20"/>
  <c r="BC503" i="20"/>
  <c r="BC474" i="20"/>
  <c r="BC469" i="20"/>
  <c r="BC466" i="20"/>
  <c r="BC463" i="20"/>
  <c r="BC460" i="20"/>
  <c r="BC455" i="20"/>
  <c r="BC451" i="20"/>
  <c r="BC449" i="20"/>
  <c r="BC446" i="20"/>
  <c r="BC441" i="20"/>
  <c r="BC438" i="20"/>
  <c r="BC435" i="20"/>
  <c r="BC432" i="20"/>
  <c r="BC427" i="20"/>
  <c r="BC425" i="20"/>
  <c r="BC415" i="20"/>
  <c r="BC413" i="20"/>
  <c r="BC405" i="20"/>
  <c r="BC400" i="20"/>
  <c r="BC398" i="20"/>
  <c r="BC393" i="20"/>
  <c r="BC390" i="20"/>
  <c r="BC386" i="20"/>
  <c r="BC382" i="20"/>
  <c r="BC378" i="20"/>
  <c r="BC374" i="20"/>
  <c r="BC370" i="20"/>
  <c r="BC357" i="20"/>
  <c r="BC355" i="20"/>
  <c r="BC353" i="20"/>
  <c r="BC351" i="20"/>
  <c r="BC348" i="20"/>
  <c r="BC346" i="20"/>
  <c r="BC336" i="20"/>
  <c r="BC333" i="20"/>
  <c r="BC331" i="20"/>
  <c r="BC328" i="20"/>
  <c r="BC322" i="20"/>
  <c r="BC313" i="20"/>
  <c r="BC311" i="20"/>
  <c r="BC309" i="20"/>
  <c r="BC307" i="20"/>
  <c r="BC302" i="20"/>
  <c r="BC300" i="20"/>
  <c r="BC297" i="20"/>
  <c r="BC295" i="20"/>
  <c r="BC288" i="20"/>
  <c r="BC286" i="20"/>
  <c r="BC284" i="20"/>
  <c r="BC282" i="20"/>
  <c r="BC273" i="20"/>
  <c r="BC265" i="20"/>
  <c r="BC261" i="20"/>
  <c r="BC257" i="20"/>
  <c r="BC233" i="20"/>
  <c r="BC231" i="20"/>
  <c r="BC226" i="20"/>
  <c r="BC224" i="20"/>
  <c r="BC222" i="20"/>
  <c r="BC217" i="20"/>
  <c r="BC214" i="20"/>
  <c r="BC207" i="20"/>
  <c r="BC200" i="20"/>
  <c r="BC198" i="20"/>
  <c r="BC196" i="20"/>
  <c r="BC133" i="20"/>
  <c r="BC131" i="20"/>
  <c r="BC129" i="20"/>
  <c r="BC116" i="20"/>
  <c r="BC114" i="20"/>
  <c r="BC112" i="20"/>
  <c r="BC95" i="20"/>
  <c r="BC93" i="20"/>
  <c r="BC91" i="20"/>
  <c r="BC88" i="20"/>
  <c r="BC69" i="20"/>
  <c r="BC67" i="20"/>
  <c r="BC64" i="20"/>
  <c r="BC37" i="20"/>
  <c r="BC35" i="20"/>
  <c r="BC33" i="20"/>
  <c r="BC31" i="20"/>
  <c r="BC29" i="20"/>
  <c r="BC27" i="20"/>
  <c r="BC22" i="20"/>
  <c r="BC14" i="20"/>
  <c r="BC12" i="20"/>
  <c r="BC8" i="20"/>
  <c r="BC6" i="20"/>
  <c r="BC472" i="20"/>
  <c r="BC458" i="20"/>
  <c r="BC420" i="20"/>
  <c r="BC406" i="20"/>
  <c r="BC391" i="20"/>
  <c r="BC379" i="20"/>
  <c r="BC364" i="20"/>
  <c r="BC457" i="20"/>
  <c r="BC443" i="20"/>
  <c r="BC422" i="20"/>
  <c r="BC404" i="20"/>
  <c r="BC377" i="20"/>
  <c r="BC363" i="20"/>
  <c r="BC345" i="20"/>
  <c r="BC343" i="20"/>
  <c r="BC341" i="20"/>
  <c r="BC339" i="20"/>
  <c r="BC327" i="20"/>
  <c r="BC324" i="20"/>
  <c r="BC321" i="20"/>
  <c r="BC319" i="20"/>
  <c r="BC317" i="20"/>
  <c r="BC315" i="20"/>
  <c r="BC304" i="20"/>
  <c r="BC299" i="20"/>
  <c r="BC292" i="20"/>
  <c r="BC290" i="20"/>
  <c r="BC281" i="20"/>
  <c r="BC279" i="20"/>
  <c r="BC277" i="20"/>
  <c r="BC275" i="20"/>
  <c r="BC270" i="20"/>
  <c r="BC268" i="20"/>
  <c r="BC264" i="20"/>
  <c r="BC260" i="20"/>
  <c r="BC256" i="20"/>
  <c r="BC253" i="20"/>
  <c r="BC251" i="20"/>
  <c r="BC249" i="20"/>
  <c r="BC247" i="20"/>
  <c r="BC245" i="20"/>
  <c r="BC243" i="20"/>
  <c r="BC241" i="20"/>
  <c r="BC239" i="20"/>
  <c r="BC237" i="20"/>
  <c r="BC235" i="20"/>
  <c r="BC228" i="20"/>
  <c r="BC219" i="20"/>
  <c r="BC216" i="20"/>
  <c r="BC211" i="20"/>
  <c r="BC209" i="20"/>
  <c r="BC206" i="20"/>
  <c r="BC204" i="20"/>
  <c r="BC202" i="20"/>
  <c r="BC193" i="20"/>
  <c r="BC191" i="20"/>
  <c r="BC189" i="20"/>
  <c r="BC187" i="20"/>
  <c r="BC185" i="20"/>
  <c r="BC183" i="20"/>
  <c r="BC181" i="20"/>
  <c r="BC179" i="20"/>
  <c r="BC177" i="20"/>
  <c r="BC175" i="20"/>
  <c r="BC173" i="20"/>
  <c r="BC171" i="20"/>
  <c r="BC169" i="20"/>
  <c r="BC167" i="20"/>
  <c r="BC165" i="20"/>
  <c r="BC163" i="20"/>
  <c r="BC161" i="20"/>
  <c r="BC159" i="20"/>
  <c r="BC157" i="20"/>
  <c r="BC155" i="20"/>
  <c r="BC153" i="20"/>
  <c r="BC151" i="20"/>
  <c r="BC149" i="20"/>
  <c r="BC147" i="20"/>
  <c r="BC145" i="20"/>
  <c r="BC143" i="20"/>
  <c r="BC141" i="20"/>
  <c r="BC139" i="20"/>
  <c r="BC137" i="20"/>
  <c r="BC135" i="20"/>
  <c r="BC126" i="20"/>
  <c r="BC124" i="20"/>
  <c r="BC122" i="20"/>
  <c r="BC120" i="20"/>
  <c r="BC118" i="20"/>
  <c r="BC111" i="20"/>
  <c r="BC109" i="20"/>
  <c r="BC107" i="20"/>
  <c r="BC105" i="20"/>
  <c r="BC102" i="20"/>
  <c r="BC100" i="20"/>
  <c r="BC98" i="20"/>
  <c r="BC87" i="20"/>
  <c r="BC85" i="20"/>
  <c r="BC83" i="20"/>
  <c r="BC81" i="20"/>
  <c r="BC79" i="20"/>
  <c r="BC77" i="20"/>
  <c r="BC75" i="20"/>
  <c r="BC73" i="20"/>
  <c r="BC71" i="20"/>
  <c r="BC66" i="20"/>
  <c r="BC61" i="20"/>
  <c r="BC59" i="20"/>
  <c r="BC57" i="20"/>
  <c r="BC55" i="20"/>
  <c r="BC53" i="20"/>
  <c r="BC51" i="20"/>
  <c r="BC49" i="20"/>
  <c r="BC47" i="20"/>
  <c r="BC45" i="20"/>
  <c r="BC43" i="20"/>
  <c r="BC41" i="20"/>
  <c r="BC39" i="20"/>
  <c r="BC24" i="20"/>
  <c r="BC21" i="20"/>
  <c r="BC18" i="20"/>
  <c r="BC16" i="20"/>
  <c r="AN210" i="20"/>
  <c r="AO210" i="20" s="1"/>
  <c r="AN99" i="20"/>
  <c r="AO99" i="20" s="1"/>
  <c r="AP99" i="20" s="1"/>
  <c r="AN416" i="20"/>
  <c r="AO416" i="20" s="1"/>
  <c r="AP416" i="20" s="1"/>
  <c r="AQ416" i="20" s="1"/>
  <c r="AR416" i="20" s="1"/>
  <c r="AN288" i="20"/>
  <c r="AO288" i="20" s="1"/>
  <c r="AP288" i="20" s="1"/>
  <c r="AN280" i="20"/>
  <c r="AO280" i="20" s="1"/>
  <c r="AP280" i="20" s="1"/>
  <c r="AN485" i="20"/>
  <c r="AN458" i="20"/>
  <c r="AO458" i="20" s="1"/>
  <c r="AP458" i="20" s="1"/>
  <c r="AQ458" i="20" s="1"/>
  <c r="AR458" i="20" s="1"/>
  <c r="AN354" i="20"/>
  <c r="AO354" i="20" s="1"/>
  <c r="AP354" i="20" s="1"/>
  <c r="AN102" i="20"/>
  <c r="AO102" i="20" s="1"/>
  <c r="AP102" i="20" s="1"/>
  <c r="AN86" i="20"/>
  <c r="AO86" i="20" s="1"/>
  <c r="AP86" i="20" s="1"/>
  <c r="AN12" i="20"/>
  <c r="AO12" i="20" s="1"/>
  <c r="AP12" i="20" s="1"/>
  <c r="AQ12" i="20" s="1"/>
  <c r="AR12" i="20" s="1"/>
  <c r="AN444" i="20"/>
  <c r="AO444" i="20" s="1"/>
  <c r="AP444" i="20" s="1"/>
  <c r="AQ444" i="20" s="1"/>
  <c r="AR444" i="20" s="1"/>
  <c r="AN439" i="20"/>
  <c r="AO439" i="20" s="1"/>
  <c r="AN432" i="20"/>
  <c r="AO432" i="20" s="1"/>
  <c r="AN423" i="20"/>
  <c r="AO423" i="20" s="1"/>
  <c r="AP423" i="20" s="1"/>
  <c r="AQ423" i="20" s="1"/>
  <c r="AR423" i="20" s="1"/>
  <c r="AN320" i="20"/>
  <c r="AO320" i="20" s="1"/>
  <c r="AP320" i="20" s="1"/>
  <c r="AN226" i="20"/>
  <c r="AO226" i="20" s="1"/>
  <c r="AN107" i="20"/>
  <c r="AO107" i="20" s="1"/>
  <c r="AP107" i="20" s="1"/>
  <c r="AN91" i="20"/>
  <c r="AO91" i="20" s="1"/>
  <c r="AP91" i="20" s="1"/>
  <c r="AN451" i="20"/>
  <c r="AO451" i="20" s="1"/>
  <c r="AP451" i="20" s="1"/>
  <c r="AQ451" i="20" s="1"/>
  <c r="AR451" i="20" s="1"/>
  <c r="AN442" i="20"/>
  <c r="AO442" i="20" s="1"/>
  <c r="AP442" i="20" s="1"/>
  <c r="AQ442" i="20" s="1"/>
  <c r="AR442" i="20" s="1"/>
  <c r="AN435" i="20"/>
  <c r="AO435" i="20" s="1"/>
  <c r="AN428" i="20"/>
  <c r="AO428" i="20" s="1"/>
  <c r="AP428" i="20" s="1"/>
  <c r="AQ428" i="20" s="1"/>
  <c r="AR428" i="20" s="1"/>
  <c r="AN345" i="20"/>
  <c r="AO345" i="20" s="1"/>
  <c r="AP345" i="20" s="1"/>
  <c r="AN312" i="20"/>
  <c r="AO312" i="20" s="1"/>
  <c r="AP312" i="20" s="1"/>
  <c r="AN212" i="20"/>
  <c r="AO212" i="20" s="1"/>
  <c r="AN94" i="20"/>
  <c r="AO94" i="20" s="1"/>
  <c r="AP94" i="20" s="1"/>
  <c r="AM491" i="20"/>
  <c r="AN491" i="20" s="1"/>
  <c r="AO491" i="20" s="1"/>
  <c r="AP491" i="20" s="1"/>
  <c r="AQ491" i="20" s="1"/>
  <c r="AR491" i="20" s="1"/>
  <c r="AM460" i="20"/>
  <c r="AN460" i="20" s="1"/>
  <c r="AO460" i="20" s="1"/>
  <c r="AP460" i="20" s="1"/>
  <c r="AQ460" i="20" s="1"/>
  <c r="AR460" i="20" s="1"/>
  <c r="AM337" i="20"/>
  <c r="AN337" i="20" s="1"/>
  <c r="AO337" i="20" s="1"/>
  <c r="AM300" i="20"/>
  <c r="AN300" i="20" s="1"/>
  <c r="AO300" i="20" s="1"/>
  <c r="AM90" i="20"/>
  <c r="AN90" i="20" s="1"/>
  <c r="AO90" i="20" s="1"/>
  <c r="AM22" i="20"/>
  <c r="AN22" i="20" s="1"/>
  <c r="AO22" i="20" s="1"/>
  <c r="AP22" i="20" s="1"/>
  <c r="AQ22" i="20" s="1"/>
  <c r="AR22" i="20" s="1"/>
  <c r="AM467" i="20"/>
  <c r="AN467" i="20" s="1"/>
  <c r="AO467" i="20" s="1"/>
  <c r="AP467" i="20" s="1"/>
  <c r="AQ467" i="20" s="1"/>
  <c r="AR467" i="20" s="1"/>
  <c r="AM448" i="20"/>
  <c r="AN448" i="20" s="1"/>
  <c r="AO448" i="20" s="1"/>
  <c r="AP448" i="20" s="1"/>
  <c r="AQ448" i="20" s="1"/>
  <c r="AR448" i="20" s="1"/>
  <c r="AM410" i="20"/>
  <c r="AN410" i="20" s="1"/>
  <c r="AO410" i="20" s="1"/>
  <c r="AP410" i="20" s="1"/>
  <c r="AQ410" i="20" s="1"/>
  <c r="AR410" i="20" s="1"/>
  <c r="AM328" i="20"/>
  <c r="AN328" i="20" s="1"/>
  <c r="AO328" i="20" s="1"/>
  <c r="AP328" i="20" s="1"/>
  <c r="AQ328" i="20" s="1"/>
  <c r="AR328" i="20" s="1"/>
  <c r="AM230" i="20"/>
  <c r="AN230" i="20" s="1"/>
  <c r="AO230" i="20" s="1"/>
  <c r="AP230" i="20" s="1"/>
  <c r="AQ230" i="20" s="1"/>
  <c r="AR230" i="20" s="1"/>
  <c r="AM455" i="20"/>
  <c r="AN455" i="20" s="1"/>
  <c r="AO455" i="20" s="1"/>
  <c r="AP455" i="20" s="1"/>
  <c r="AQ455" i="20" s="1"/>
  <c r="AR455" i="20" s="1"/>
  <c r="AM216" i="20"/>
  <c r="AN216" i="20" s="1"/>
  <c r="AO216" i="20" s="1"/>
  <c r="AP216" i="20" s="1"/>
  <c r="AQ216" i="20" s="1"/>
  <c r="AR216" i="20" s="1"/>
  <c r="AM98" i="20"/>
  <c r="AN98" i="20" s="1"/>
  <c r="AO98" i="20" s="1"/>
  <c r="AN499" i="20"/>
  <c r="AO499" i="20" s="1"/>
  <c r="AP499" i="20" s="1"/>
  <c r="AQ499" i="20" s="1"/>
  <c r="AR499" i="20" s="1"/>
  <c r="AN471" i="20"/>
  <c r="AN464" i="20"/>
  <c r="AO464" i="20" s="1"/>
  <c r="AP464" i="20" s="1"/>
  <c r="AQ464" i="20" s="1"/>
  <c r="AR464" i="20" s="1"/>
  <c r="AN426" i="20"/>
  <c r="AO426" i="20" s="1"/>
  <c r="AN419" i="20"/>
  <c r="AO419" i="20" s="1"/>
  <c r="AP419" i="20" s="1"/>
  <c r="AQ419" i="20" s="1"/>
  <c r="AR419" i="20" s="1"/>
  <c r="AN412" i="20"/>
  <c r="AO412" i="20" s="1"/>
  <c r="AP412" i="20" s="1"/>
  <c r="AQ412" i="20" s="1"/>
  <c r="AR412" i="20" s="1"/>
  <c r="AN407" i="20"/>
  <c r="AO407" i="20" s="1"/>
  <c r="AP407" i="20" s="1"/>
  <c r="AQ407" i="20" s="1"/>
  <c r="AR407" i="20" s="1"/>
  <c r="AN355" i="20"/>
  <c r="AO355" i="20" s="1"/>
  <c r="AN352" i="20"/>
  <c r="AO352" i="20" s="1"/>
  <c r="AP352" i="20" s="1"/>
  <c r="AN341" i="20"/>
  <c r="AO341" i="20" s="1"/>
  <c r="AP341" i="20" s="1"/>
  <c r="AN332" i="20"/>
  <c r="AO332" i="20" s="1"/>
  <c r="AP332" i="20" s="1"/>
  <c r="AN308" i="20"/>
  <c r="AO308" i="20" s="1"/>
  <c r="AP308" i="20" s="1"/>
  <c r="AN276" i="20"/>
  <c r="AO276" i="20" s="1"/>
  <c r="AP276" i="20" s="1"/>
  <c r="AN220" i="20"/>
  <c r="AO220" i="20" s="1"/>
  <c r="AP220" i="20" s="1"/>
  <c r="AQ220" i="20" s="1"/>
  <c r="AR220" i="20" s="1"/>
  <c r="AN110" i="20"/>
  <c r="AO110" i="20" s="1"/>
  <c r="AP110" i="20" s="1"/>
  <c r="AN103" i="20"/>
  <c r="AO103" i="20" s="1"/>
  <c r="AP103" i="20" s="1"/>
  <c r="AN95" i="20"/>
  <c r="AO95" i="20" s="1"/>
  <c r="AP95" i="20" s="1"/>
  <c r="AN87" i="20"/>
  <c r="AO87" i="20" s="1"/>
  <c r="AP87" i="20" s="1"/>
  <c r="AN17" i="20"/>
  <c r="AO17" i="20" s="1"/>
  <c r="AP17" i="20" s="1"/>
  <c r="AQ17" i="20" s="1"/>
  <c r="AR17" i="20" s="1"/>
  <c r="AM434" i="20"/>
  <c r="AN434" i="20" s="1"/>
  <c r="AO434" i="20" s="1"/>
  <c r="AM463" i="20"/>
  <c r="AN463" i="20" s="1"/>
  <c r="AO463" i="20" s="1"/>
  <c r="AM466" i="20"/>
  <c r="AN466" i="20" s="1"/>
  <c r="AO466" i="20" s="1"/>
  <c r="AP466" i="20" s="1"/>
  <c r="AQ466" i="20" s="1"/>
  <c r="AR466" i="20" s="1"/>
  <c r="AM452" i="20"/>
  <c r="AN452" i="20" s="1"/>
  <c r="AO452" i="20" s="1"/>
  <c r="AP452" i="20" s="1"/>
  <c r="AQ452" i="20" s="1"/>
  <c r="AR452" i="20" s="1"/>
  <c r="AM440" i="20"/>
  <c r="AN440" i="20" s="1"/>
  <c r="AO440" i="20" s="1"/>
  <c r="AP440" i="20" s="1"/>
  <c r="AQ440" i="20" s="1"/>
  <c r="AR440" i="20" s="1"/>
  <c r="AM497" i="20"/>
  <c r="AN497" i="20" s="1"/>
  <c r="AO497" i="20" s="1"/>
  <c r="AP497" i="20" s="1"/>
  <c r="AQ497" i="20" s="1"/>
  <c r="AR497" i="20" s="1"/>
  <c r="AM443" i="20"/>
  <c r="AN443" i="20" s="1"/>
  <c r="AO443" i="20" s="1"/>
  <c r="AP443" i="20" s="1"/>
  <c r="AQ443" i="20" s="1"/>
  <c r="AR443" i="20" s="1"/>
  <c r="AM431" i="20"/>
  <c r="AN431" i="20" s="1"/>
  <c r="AO431" i="20" s="1"/>
  <c r="AP431" i="20" s="1"/>
  <c r="AQ431" i="20" s="1"/>
  <c r="AR431" i="20" s="1"/>
  <c r="AN420" i="20"/>
  <c r="AO420" i="20" s="1"/>
  <c r="AP420" i="20" s="1"/>
  <c r="AQ420" i="20" s="1"/>
  <c r="AR420" i="20" s="1"/>
  <c r="AN411" i="20"/>
  <c r="AO411" i="20" s="1"/>
  <c r="AN408" i="20"/>
  <c r="AO408" i="20" s="1"/>
  <c r="AP408" i="20" s="1"/>
  <c r="AQ408" i="20" s="1"/>
  <c r="AR408" i="20" s="1"/>
  <c r="AN400" i="20"/>
  <c r="AO400" i="20" s="1"/>
  <c r="AP400" i="20" s="1"/>
  <c r="AQ400" i="20" s="1"/>
  <c r="AR400" i="20" s="1"/>
  <c r="AN347" i="20"/>
  <c r="AO347" i="20" s="1"/>
  <c r="AP347" i="20" s="1"/>
  <c r="AQ347" i="20" s="1"/>
  <c r="AR347" i="20" s="1"/>
  <c r="AN344" i="20"/>
  <c r="AO344" i="20" s="1"/>
  <c r="AP344" i="20" s="1"/>
  <c r="AN336" i="20"/>
  <c r="AO336" i="20" s="1"/>
  <c r="AP336" i="20" s="1"/>
  <c r="AN329" i="20"/>
  <c r="AO329" i="20" s="1"/>
  <c r="AP329" i="20" s="1"/>
  <c r="AQ329" i="20" s="1"/>
  <c r="AR329" i="20" s="1"/>
  <c r="AN310" i="20"/>
  <c r="AO310" i="20" s="1"/>
  <c r="AP310" i="20" s="1"/>
  <c r="AQ310" i="20" s="1"/>
  <c r="AR310" i="20" s="1"/>
  <c r="AN292" i="20"/>
  <c r="AO292" i="20" s="1"/>
  <c r="AP292" i="20" s="1"/>
  <c r="AN278" i="20"/>
  <c r="AO278" i="20" s="1"/>
  <c r="AP278" i="20" s="1"/>
  <c r="AQ278" i="20" s="1"/>
  <c r="AR278" i="20" s="1"/>
  <c r="AN222" i="20"/>
  <c r="AO222" i="20" s="1"/>
  <c r="AP222" i="20" s="1"/>
  <c r="AQ222" i="20" s="1"/>
  <c r="AR222" i="20" s="1"/>
  <c r="AN219" i="20"/>
  <c r="AO219" i="20" s="1"/>
  <c r="AP219" i="20" s="1"/>
  <c r="AQ219" i="20" s="1"/>
  <c r="AR219" i="20" s="1"/>
  <c r="AN211" i="20"/>
  <c r="AO211" i="20" s="1"/>
  <c r="AN109" i="20"/>
  <c r="AO109" i="20" s="1"/>
  <c r="AN108" i="20"/>
  <c r="AO108" i="20" s="1"/>
  <c r="AP108" i="20" s="1"/>
  <c r="AN101" i="20"/>
  <c r="AO101" i="20" s="1"/>
  <c r="AP101" i="20" s="1"/>
  <c r="AQ101" i="20" s="1"/>
  <c r="AR101" i="20" s="1"/>
  <c r="AN100" i="20"/>
  <c r="AO100" i="20" s="1"/>
  <c r="AP100" i="20" s="1"/>
  <c r="AN93" i="20"/>
  <c r="AO93" i="20" s="1"/>
  <c r="AN92" i="20"/>
  <c r="AO92" i="20" s="1"/>
  <c r="AP92" i="20" s="1"/>
  <c r="AN85" i="20"/>
  <c r="AO85" i="20" s="1"/>
  <c r="AP85" i="20" s="1"/>
  <c r="AQ85" i="20" s="1"/>
  <c r="AR85" i="20" s="1"/>
  <c r="AN84" i="20"/>
  <c r="AO84" i="20" s="1"/>
  <c r="AP84" i="20" s="1"/>
  <c r="AN81" i="20"/>
  <c r="AO81" i="20" s="1"/>
  <c r="AP81" i="20" s="1"/>
  <c r="AQ81" i="20" s="1"/>
  <c r="AR81" i="20" s="1"/>
  <c r="AN25" i="20"/>
  <c r="AO25" i="20" s="1"/>
  <c r="AP25" i="20" s="1"/>
  <c r="AQ25" i="20" s="1"/>
  <c r="AR25" i="20" s="1"/>
  <c r="AN18" i="20"/>
  <c r="AO18" i="20" s="1"/>
  <c r="AP18" i="20" s="1"/>
  <c r="AQ18" i="20" s="1"/>
  <c r="AR18" i="20" s="1"/>
  <c r="AN501" i="20"/>
  <c r="AO501" i="20" s="1"/>
  <c r="AP501" i="20" s="1"/>
  <c r="AQ501" i="20" s="1"/>
  <c r="AN487" i="20"/>
  <c r="AO487" i="20" s="1"/>
  <c r="AP487" i="20" s="1"/>
  <c r="AQ487" i="20" s="1"/>
  <c r="AN477" i="20"/>
  <c r="AO477" i="20" s="1"/>
  <c r="AP477" i="20" s="1"/>
  <c r="AQ477" i="20" s="1"/>
  <c r="AR477" i="20" s="1"/>
  <c r="AN468" i="20"/>
  <c r="AO468" i="20" s="1"/>
  <c r="AP468" i="20" s="1"/>
  <c r="AQ468" i="20" s="1"/>
  <c r="AR468" i="20" s="1"/>
  <c r="AN459" i="20"/>
  <c r="AO459" i="20" s="1"/>
  <c r="AN456" i="20"/>
  <c r="AO456" i="20" s="1"/>
  <c r="AP456" i="20" s="1"/>
  <c r="AQ456" i="20" s="1"/>
  <c r="AR456" i="20" s="1"/>
  <c r="AN450" i="20"/>
  <c r="AO450" i="20" s="1"/>
  <c r="AP450" i="20" s="1"/>
  <c r="AQ450" i="20" s="1"/>
  <c r="AR450" i="20" s="1"/>
  <c r="AN447" i="20"/>
  <c r="AO447" i="20" s="1"/>
  <c r="AP447" i="20" s="1"/>
  <c r="AQ447" i="20" s="1"/>
  <c r="AR447" i="20" s="1"/>
  <c r="AN436" i="20"/>
  <c r="AO436" i="20" s="1"/>
  <c r="AN427" i="20"/>
  <c r="AO427" i="20" s="1"/>
  <c r="AP427" i="20" s="1"/>
  <c r="AQ427" i="20" s="1"/>
  <c r="AR427" i="20" s="1"/>
  <c r="AN424" i="20"/>
  <c r="AO424" i="20" s="1"/>
  <c r="AP424" i="20" s="1"/>
  <c r="AQ424" i="20" s="1"/>
  <c r="AR424" i="20" s="1"/>
  <c r="AN418" i="20"/>
  <c r="AO418" i="20" s="1"/>
  <c r="AN415" i="20"/>
  <c r="AO415" i="20" s="1"/>
  <c r="AN404" i="20"/>
  <c r="AO404" i="20" s="1"/>
  <c r="AN396" i="20"/>
  <c r="AO396" i="20" s="1"/>
  <c r="AP396" i="20" s="1"/>
  <c r="AQ396" i="20" s="1"/>
  <c r="AR396" i="20" s="1"/>
  <c r="AN353" i="20"/>
  <c r="AO353" i="20" s="1"/>
  <c r="AP353" i="20" s="1"/>
  <c r="AN340" i="20"/>
  <c r="AO340" i="20" s="1"/>
  <c r="AP340" i="20" s="1"/>
  <c r="AN325" i="20"/>
  <c r="AO325" i="20" s="1"/>
  <c r="AP325" i="20" s="1"/>
  <c r="AQ325" i="20" s="1"/>
  <c r="AR325" i="20" s="1"/>
  <c r="AN316" i="20"/>
  <c r="AO316" i="20" s="1"/>
  <c r="AP316" i="20" s="1"/>
  <c r="AN302" i="20"/>
  <c r="AO302" i="20" s="1"/>
  <c r="AP302" i="20" s="1"/>
  <c r="AQ302" i="20" s="1"/>
  <c r="AR302" i="20" s="1"/>
  <c r="AN284" i="20"/>
  <c r="AO284" i="20" s="1"/>
  <c r="AP284" i="20" s="1"/>
  <c r="AN270" i="20"/>
  <c r="AO270" i="20" s="1"/>
  <c r="AN224" i="20"/>
  <c r="AO224" i="20" s="1"/>
  <c r="AP224" i="20" s="1"/>
  <c r="AQ224" i="20" s="1"/>
  <c r="AR224" i="20" s="1"/>
  <c r="AN215" i="20"/>
  <c r="AO215" i="20" s="1"/>
  <c r="AN76" i="20"/>
  <c r="AO76" i="20" s="1"/>
  <c r="AN61" i="20"/>
  <c r="AO61" i="20" s="1"/>
  <c r="AN60" i="20"/>
  <c r="AO60" i="20" s="1"/>
  <c r="AP60" i="20" s="1"/>
  <c r="AN59" i="20"/>
  <c r="AO59" i="20" s="1"/>
  <c r="AP59" i="20" s="1"/>
  <c r="AQ59" i="20" s="1"/>
  <c r="AR59" i="20" s="1"/>
  <c r="AN58" i="20"/>
  <c r="AO58" i="20" s="1"/>
  <c r="AP58" i="20" s="1"/>
  <c r="AN57" i="20"/>
  <c r="AO57" i="20" s="1"/>
  <c r="AP57" i="20" s="1"/>
  <c r="AQ57" i="20" s="1"/>
  <c r="AR57" i="20" s="1"/>
  <c r="AN56" i="20"/>
  <c r="AO56" i="20" s="1"/>
  <c r="AP56" i="20" s="1"/>
  <c r="AN55" i="20"/>
  <c r="AO55" i="20" s="1"/>
  <c r="AP55" i="20" s="1"/>
  <c r="AQ55" i="20" s="1"/>
  <c r="AR55" i="20" s="1"/>
  <c r="AN54" i="20"/>
  <c r="AO54" i="20" s="1"/>
  <c r="AP54" i="20" s="1"/>
  <c r="AN53" i="20"/>
  <c r="AO53" i="20" s="1"/>
  <c r="AP53" i="20" s="1"/>
  <c r="AQ53" i="20" s="1"/>
  <c r="AR53" i="20" s="1"/>
  <c r="AN52" i="20"/>
  <c r="AO52" i="20" s="1"/>
  <c r="AP52" i="20" s="1"/>
  <c r="AN51" i="20"/>
  <c r="AO51" i="20" s="1"/>
  <c r="AN50" i="20"/>
  <c r="AO50" i="20" s="1"/>
  <c r="AP50" i="20" s="1"/>
  <c r="AN49" i="20"/>
  <c r="AO49" i="20" s="1"/>
  <c r="AN48" i="20"/>
  <c r="AO48" i="20" s="1"/>
  <c r="AP48" i="20" s="1"/>
  <c r="AN47" i="20"/>
  <c r="AO47" i="20" s="1"/>
  <c r="AP47" i="20" s="1"/>
  <c r="AQ47" i="20" s="1"/>
  <c r="AR47" i="20" s="1"/>
  <c r="AN46" i="20"/>
  <c r="AO46" i="20" s="1"/>
  <c r="AP46" i="20" s="1"/>
  <c r="AN45" i="20"/>
  <c r="AO45" i="20" s="1"/>
  <c r="AP45" i="20" s="1"/>
  <c r="AQ45" i="20" s="1"/>
  <c r="AR45" i="20" s="1"/>
  <c r="AN44" i="20"/>
  <c r="AO44" i="20" s="1"/>
  <c r="AP44" i="20" s="1"/>
  <c r="AN83" i="20"/>
  <c r="AO83" i="20" s="1"/>
  <c r="AP83" i="20" s="1"/>
  <c r="AM71" i="20"/>
  <c r="AN71" i="20" s="1"/>
  <c r="AO71" i="20" s="1"/>
  <c r="AM67" i="20"/>
  <c r="AN67" i="20" s="1"/>
  <c r="AO67" i="20" s="1"/>
  <c r="AP67" i="20" s="1"/>
  <c r="AQ67" i="20" s="1"/>
  <c r="AR67" i="20" s="1"/>
  <c r="AN14" i="20"/>
  <c r="AO14" i="20" s="1"/>
  <c r="AP14" i="20" s="1"/>
  <c r="AQ14" i="20" s="1"/>
  <c r="AR14" i="20" s="1"/>
  <c r="AM493" i="20"/>
  <c r="AN493" i="20" s="1"/>
  <c r="AO493" i="20" s="1"/>
  <c r="AP493" i="20" s="1"/>
  <c r="AQ493" i="20" s="1"/>
  <c r="AR493" i="20" s="1"/>
  <c r="AM461" i="20"/>
  <c r="AN461" i="20" s="1"/>
  <c r="AO461" i="20" s="1"/>
  <c r="AP461" i="20" s="1"/>
  <c r="AQ461" i="20" s="1"/>
  <c r="AR461" i="20" s="1"/>
  <c r="AM429" i="20"/>
  <c r="AN429" i="20" s="1"/>
  <c r="AO429" i="20" s="1"/>
  <c r="AP429" i="20" s="1"/>
  <c r="AQ429" i="20" s="1"/>
  <c r="AR429" i="20" s="1"/>
  <c r="AM358" i="20"/>
  <c r="AN358" i="20" s="1"/>
  <c r="AO358" i="20" s="1"/>
  <c r="AM65" i="20"/>
  <c r="AN65" i="20" s="1"/>
  <c r="AO65" i="20" s="1"/>
  <c r="AP33" i="20"/>
  <c r="AQ33" i="20" s="1"/>
  <c r="AR33" i="20" s="1"/>
  <c r="AM503" i="20"/>
  <c r="AN503" i="20" s="1"/>
  <c r="AO503" i="20" s="1"/>
  <c r="AP503" i="20" s="1"/>
  <c r="AQ503" i="20" s="1"/>
  <c r="AR503" i="20" s="1"/>
  <c r="AM470" i="20"/>
  <c r="AN470" i="20" s="1"/>
  <c r="AO470" i="20" s="1"/>
  <c r="AP470" i="20" s="1"/>
  <c r="AQ470" i="20" s="1"/>
  <c r="AR470" i="20" s="1"/>
  <c r="AM438" i="20"/>
  <c r="AN438" i="20" s="1"/>
  <c r="AO438" i="20" s="1"/>
  <c r="AP438" i="20" s="1"/>
  <c r="AQ438" i="20" s="1"/>
  <c r="AR438" i="20" s="1"/>
  <c r="AM406" i="20"/>
  <c r="AN406" i="20" s="1"/>
  <c r="AO406" i="20" s="1"/>
  <c r="AP406" i="20" s="1"/>
  <c r="AQ406" i="20" s="1"/>
  <c r="AR406" i="20" s="1"/>
  <c r="AM473" i="20"/>
  <c r="AN473" i="20" s="1"/>
  <c r="AO473" i="20" s="1"/>
  <c r="AM445" i="20"/>
  <c r="AN445" i="20" s="1"/>
  <c r="AO445" i="20" s="1"/>
  <c r="AP445" i="20" s="1"/>
  <c r="AQ445" i="20" s="1"/>
  <c r="AR445" i="20" s="1"/>
  <c r="AM413" i="20"/>
  <c r="AN413" i="20" s="1"/>
  <c r="AO413" i="20" s="1"/>
  <c r="AP413" i="20" s="1"/>
  <c r="AQ413" i="20" s="1"/>
  <c r="AR413" i="20" s="1"/>
  <c r="AM454" i="20"/>
  <c r="AN454" i="20" s="1"/>
  <c r="AO454" i="20" s="1"/>
  <c r="AP454" i="20" s="1"/>
  <c r="AQ454" i="20" s="1"/>
  <c r="AR454" i="20" s="1"/>
  <c r="AM422" i="20"/>
  <c r="AN422" i="20" s="1"/>
  <c r="AO422" i="20" s="1"/>
  <c r="AP422" i="20" s="1"/>
  <c r="AQ422" i="20" s="1"/>
  <c r="AR422" i="20" s="1"/>
  <c r="AM331" i="20"/>
  <c r="AN331" i="20" s="1"/>
  <c r="AO331" i="20" s="1"/>
  <c r="AM294" i="20"/>
  <c r="AN294" i="20" s="1"/>
  <c r="AO294" i="20" s="1"/>
  <c r="AP294" i="20" s="1"/>
  <c r="AQ294" i="20" s="1"/>
  <c r="AR294" i="20" s="1"/>
  <c r="AM228" i="20"/>
  <c r="AN228" i="20" s="1"/>
  <c r="AO228" i="20" s="1"/>
  <c r="AP228" i="20" s="1"/>
  <c r="AQ228" i="20" s="1"/>
  <c r="AR228" i="20" s="1"/>
  <c r="AM465" i="20"/>
  <c r="AN465" i="20" s="1"/>
  <c r="AO465" i="20" s="1"/>
  <c r="AP465" i="20" s="1"/>
  <c r="AQ465" i="20" s="1"/>
  <c r="AR465" i="20" s="1"/>
  <c r="AN462" i="20"/>
  <c r="AO462" i="20" s="1"/>
  <c r="AP462" i="20" s="1"/>
  <c r="AQ462" i="20" s="1"/>
  <c r="AR462" i="20" s="1"/>
  <c r="AM449" i="20"/>
  <c r="AN449" i="20" s="1"/>
  <c r="AO449" i="20" s="1"/>
  <c r="AP449" i="20" s="1"/>
  <c r="AQ449" i="20" s="1"/>
  <c r="AR449" i="20" s="1"/>
  <c r="AN446" i="20"/>
  <c r="AO446" i="20" s="1"/>
  <c r="AP446" i="20" s="1"/>
  <c r="AQ446" i="20" s="1"/>
  <c r="AR446" i="20" s="1"/>
  <c r="AM433" i="20"/>
  <c r="AN433" i="20" s="1"/>
  <c r="AO433" i="20" s="1"/>
  <c r="AP433" i="20" s="1"/>
  <c r="AQ433" i="20" s="1"/>
  <c r="AR433" i="20" s="1"/>
  <c r="AN430" i="20"/>
  <c r="AO430" i="20" s="1"/>
  <c r="AP430" i="20" s="1"/>
  <c r="AQ430" i="20" s="1"/>
  <c r="AR430" i="20" s="1"/>
  <c r="AM417" i="20"/>
  <c r="AN417" i="20" s="1"/>
  <c r="AO417" i="20" s="1"/>
  <c r="AP417" i="20" s="1"/>
  <c r="AQ417" i="20" s="1"/>
  <c r="AR417" i="20" s="1"/>
  <c r="AN414" i="20"/>
  <c r="AO414" i="20" s="1"/>
  <c r="AP414" i="20" s="1"/>
  <c r="AQ414" i="20" s="1"/>
  <c r="AR414" i="20" s="1"/>
  <c r="AM350" i="20"/>
  <c r="AN350" i="20" s="1"/>
  <c r="AO350" i="20" s="1"/>
  <c r="AM334" i="20"/>
  <c r="AN334" i="20" s="1"/>
  <c r="AO334" i="20" s="1"/>
  <c r="AM324" i="20"/>
  <c r="AN324" i="20" s="1"/>
  <c r="AO324" i="20" s="1"/>
  <c r="AM469" i="20"/>
  <c r="AN469" i="20" s="1"/>
  <c r="AO469" i="20" s="1"/>
  <c r="AP469" i="20" s="1"/>
  <c r="AQ469" i="20" s="1"/>
  <c r="AR469" i="20" s="1"/>
  <c r="AM453" i="20"/>
  <c r="AN453" i="20" s="1"/>
  <c r="AO453" i="20" s="1"/>
  <c r="AP453" i="20" s="1"/>
  <c r="AQ453" i="20" s="1"/>
  <c r="AR453" i="20" s="1"/>
  <c r="AM437" i="20"/>
  <c r="AN437" i="20" s="1"/>
  <c r="AO437" i="20" s="1"/>
  <c r="AP437" i="20" s="1"/>
  <c r="AQ437" i="20" s="1"/>
  <c r="AR437" i="20" s="1"/>
  <c r="AM421" i="20"/>
  <c r="AN421" i="20" s="1"/>
  <c r="AO421" i="20" s="1"/>
  <c r="AP421" i="20" s="1"/>
  <c r="AQ421" i="20" s="1"/>
  <c r="AR421" i="20" s="1"/>
  <c r="AM405" i="20"/>
  <c r="AN405" i="20" s="1"/>
  <c r="AO405" i="20" s="1"/>
  <c r="AP405" i="20" s="1"/>
  <c r="AQ405" i="20" s="1"/>
  <c r="AR405" i="20" s="1"/>
  <c r="AM327" i="20"/>
  <c r="AN327" i="20" s="1"/>
  <c r="AO327" i="20" s="1"/>
  <c r="AP327" i="20" s="1"/>
  <c r="AQ327" i="20" s="1"/>
  <c r="AR327" i="20" s="1"/>
  <c r="AM304" i="20"/>
  <c r="AN304" i="20" s="1"/>
  <c r="AO304" i="20" s="1"/>
  <c r="AM272" i="20"/>
  <c r="AN272" i="20" s="1"/>
  <c r="AO272" i="20" s="1"/>
  <c r="AM207" i="20"/>
  <c r="AN207" i="20" s="1"/>
  <c r="AO207" i="20" s="1"/>
  <c r="AM495" i="20"/>
  <c r="AN495" i="20" s="1"/>
  <c r="AO495" i="20" s="1"/>
  <c r="AM475" i="20"/>
  <c r="AN475" i="20" s="1"/>
  <c r="AO475" i="20" s="1"/>
  <c r="AP475" i="20" s="1"/>
  <c r="AQ475" i="20" s="1"/>
  <c r="AR475" i="20" s="1"/>
  <c r="AM457" i="20"/>
  <c r="AN457" i="20" s="1"/>
  <c r="AO457" i="20" s="1"/>
  <c r="AP457" i="20" s="1"/>
  <c r="AQ457" i="20" s="1"/>
  <c r="AR457" i="20" s="1"/>
  <c r="AM441" i="20"/>
  <c r="AN441" i="20" s="1"/>
  <c r="AO441" i="20" s="1"/>
  <c r="AP441" i="20" s="1"/>
  <c r="AQ441" i="20" s="1"/>
  <c r="AR441" i="20" s="1"/>
  <c r="AM425" i="20"/>
  <c r="AN425" i="20" s="1"/>
  <c r="AO425" i="20" s="1"/>
  <c r="AP425" i="20" s="1"/>
  <c r="AQ425" i="20" s="1"/>
  <c r="AR425" i="20" s="1"/>
  <c r="AM409" i="20"/>
  <c r="AN409" i="20" s="1"/>
  <c r="AO409" i="20" s="1"/>
  <c r="AP409" i="20" s="1"/>
  <c r="AQ409" i="20" s="1"/>
  <c r="AR409" i="20" s="1"/>
  <c r="AM351" i="20"/>
  <c r="AN351" i="20" s="1"/>
  <c r="AO351" i="20" s="1"/>
  <c r="AM335" i="20"/>
  <c r="AN335" i="20" s="1"/>
  <c r="AO335" i="20" s="1"/>
  <c r="AM314" i="20"/>
  <c r="AN314" i="20" s="1"/>
  <c r="AO314" i="20" s="1"/>
  <c r="AP314" i="20" s="1"/>
  <c r="AQ314" i="20" s="1"/>
  <c r="AR314" i="20" s="1"/>
  <c r="AM282" i="20"/>
  <c r="AN282" i="20" s="1"/>
  <c r="AO282" i="20" s="1"/>
  <c r="AP282" i="20" s="1"/>
  <c r="AQ282" i="20" s="1"/>
  <c r="AR282" i="20" s="1"/>
  <c r="AM218" i="20"/>
  <c r="AN218" i="20" s="1"/>
  <c r="AO218" i="20" s="1"/>
  <c r="AM346" i="20"/>
  <c r="AN346" i="20" s="1"/>
  <c r="AO346" i="20" s="1"/>
  <c r="AM322" i="20"/>
  <c r="AN322" i="20" s="1"/>
  <c r="AO322" i="20" s="1"/>
  <c r="AM290" i="20"/>
  <c r="AN290" i="20" s="1"/>
  <c r="AO290" i="20" s="1"/>
  <c r="AP290" i="20" s="1"/>
  <c r="AQ290" i="20" s="1"/>
  <c r="AR290" i="20" s="1"/>
  <c r="AM213" i="20"/>
  <c r="AN213" i="20" s="1"/>
  <c r="AO213" i="20" s="1"/>
  <c r="AP213" i="20" s="1"/>
  <c r="AQ213" i="20" s="1"/>
  <c r="AR213" i="20" s="1"/>
  <c r="AN203" i="20"/>
  <c r="AO203" i="20" s="1"/>
  <c r="AP203" i="20" s="1"/>
  <c r="AM195" i="20"/>
  <c r="AN195" i="20" s="1"/>
  <c r="AO195" i="20" s="1"/>
  <c r="AM105" i="20"/>
  <c r="AN105" i="20" s="1"/>
  <c r="AO105" i="20" s="1"/>
  <c r="AP105" i="20" s="1"/>
  <c r="AQ105" i="20" s="1"/>
  <c r="AR105" i="20" s="1"/>
  <c r="AM97" i="20"/>
  <c r="AN97" i="20" s="1"/>
  <c r="AO97" i="20" s="1"/>
  <c r="AP97" i="20" s="1"/>
  <c r="AQ97" i="20" s="1"/>
  <c r="AR97" i="20" s="1"/>
  <c r="AM89" i="20"/>
  <c r="AN89" i="20" s="1"/>
  <c r="AO89" i="20" s="1"/>
  <c r="AM63" i="20"/>
  <c r="AN63" i="20" s="1"/>
  <c r="AO63" i="20" s="1"/>
  <c r="AP31" i="20"/>
  <c r="AQ31" i="20" s="1"/>
  <c r="AR31" i="20" s="1"/>
  <c r="AS31" i="20" s="1"/>
  <c r="AT31" i="20" s="1"/>
  <c r="AU31" i="20" s="1"/>
  <c r="AN357" i="20"/>
  <c r="AO357" i="20" s="1"/>
  <c r="AP357" i="20" s="1"/>
  <c r="AN356" i="20"/>
  <c r="AO356" i="20" s="1"/>
  <c r="AP356" i="20" s="1"/>
  <c r="AN349" i="20"/>
  <c r="AO349" i="20" s="1"/>
  <c r="AP349" i="20" s="1"/>
  <c r="AN348" i="20"/>
  <c r="AO348" i="20" s="1"/>
  <c r="AP348" i="20" s="1"/>
  <c r="AN343" i="20"/>
  <c r="AO343" i="20" s="1"/>
  <c r="AP343" i="20" s="1"/>
  <c r="AQ343" i="20" s="1"/>
  <c r="AR343" i="20" s="1"/>
  <c r="AN342" i="20"/>
  <c r="AO342" i="20" s="1"/>
  <c r="AP342" i="20" s="1"/>
  <c r="AM338" i="20"/>
  <c r="AN338" i="20" s="1"/>
  <c r="AO338" i="20" s="1"/>
  <c r="AP338" i="20" s="1"/>
  <c r="AN333" i="20"/>
  <c r="AO333" i="20" s="1"/>
  <c r="AP333" i="20" s="1"/>
  <c r="AM326" i="20"/>
  <c r="AN326" i="20" s="1"/>
  <c r="AO326" i="20" s="1"/>
  <c r="AN323" i="20"/>
  <c r="AO323" i="20" s="1"/>
  <c r="AP323" i="20" s="1"/>
  <c r="AQ323" i="20" s="1"/>
  <c r="AR323" i="20" s="1"/>
  <c r="AN318" i="20"/>
  <c r="AO318" i="20" s="1"/>
  <c r="AP318" i="20" s="1"/>
  <c r="AQ318" i="20" s="1"/>
  <c r="AR318" i="20" s="1"/>
  <c r="AM298" i="20"/>
  <c r="AN298" i="20" s="1"/>
  <c r="AO298" i="20" s="1"/>
  <c r="AP298" i="20" s="1"/>
  <c r="AQ298" i="20" s="1"/>
  <c r="AR298" i="20" s="1"/>
  <c r="AN296" i="20"/>
  <c r="AO296" i="20" s="1"/>
  <c r="AP296" i="20" s="1"/>
  <c r="AN286" i="20"/>
  <c r="AO286" i="20" s="1"/>
  <c r="AP286" i="20" s="1"/>
  <c r="AQ286" i="20" s="1"/>
  <c r="AR286" i="20" s="1"/>
  <c r="AM234" i="20"/>
  <c r="AN234" i="20" s="1"/>
  <c r="AO234" i="20" s="1"/>
  <c r="AP234" i="20" s="1"/>
  <c r="AQ234" i="20" s="1"/>
  <c r="AR234" i="20" s="1"/>
  <c r="AN232" i="20"/>
  <c r="AO232" i="20" s="1"/>
  <c r="AP232" i="20" s="1"/>
  <c r="AQ232" i="20" s="1"/>
  <c r="AR232" i="20" s="1"/>
  <c r="AM217" i="20"/>
  <c r="AN217" i="20" s="1"/>
  <c r="AO217" i="20" s="1"/>
  <c r="AP217" i="20" s="1"/>
  <c r="AQ217" i="20" s="1"/>
  <c r="AR217" i="20" s="1"/>
  <c r="AN214" i="20"/>
  <c r="AO214" i="20" s="1"/>
  <c r="AP214" i="20" s="1"/>
  <c r="AQ214" i="20" s="1"/>
  <c r="AR214" i="20" s="1"/>
  <c r="AM208" i="20"/>
  <c r="AN208" i="20" s="1"/>
  <c r="AO208" i="20" s="1"/>
  <c r="AP208" i="20" s="1"/>
  <c r="AQ208" i="20" s="1"/>
  <c r="AR208" i="20" s="1"/>
  <c r="AM134" i="20"/>
  <c r="AN134" i="20" s="1"/>
  <c r="AO134" i="20" s="1"/>
  <c r="AP134" i="20" s="1"/>
  <c r="AQ134" i="20" s="1"/>
  <c r="AR134" i="20" s="1"/>
  <c r="AM128" i="20"/>
  <c r="AN128" i="20" s="1"/>
  <c r="AO128" i="20" s="1"/>
  <c r="AP128" i="20" s="1"/>
  <c r="AQ128" i="20" s="1"/>
  <c r="AR128" i="20" s="1"/>
  <c r="AN69" i="20"/>
  <c r="AO69" i="20" s="1"/>
  <c r="AP69" i="20" s="1"/>
  <c r="AQ69" i="20" s="1"/>
  <c r="AR69" i="20" s="1"/>
  <c r="AM39" i="20"/>
  <c r="AN39" i="20" s="1"/>
  <c r="AO39" i="20" s="1"/>
  <c r="AP39" i="20" s="1"/>
  <c r="AQ39" i="20" s="1"/>
  <c r="AR39" i="20" s="1"/>
  <c r="AN34" i="20"/>
  <c r="AO34" i="20" s="1"/>
  <c r="AP34" i="20" s="1"/>
  <c r="AQ34" i="20" s="1"/>
  <c r="AR34" i="20" s="1"/>
  <c r="AN403" i="20"/>
  <c r="AO403" i="20" s="1"/>
  <c r="AP403" i="20" s="1"/>
  <c r="AN399" i="20"/>
  <c r="AO399" i="20" s="1"/>
  <c r="AP399" i="20" s="1"/>
  <c r="AM339" i="20"/>
  <c r="AN339" i="20" s="1"/>
  <c r="AO339" i="20" s="1"/>
  <c r="AM330" i="20"/>
  <c r="AN330" i="20" s="1"/>
  <c r="AO330" i="20" s="1"/>
  <c r="AM306" i="20"/>
  <c r="AN306" i="20" s="1"/>
  <c r="AO306" i="20" s="1"/>
  <c r="AP306" i="20" s="1"/>
  <c r="AQ306" i="20" s="1"/>
  <c r="AR306" i="20" s="1"/>
  <c r="AM274" i="20"/>
  <c r="AN274" i="20" s="1"/>
  <c r="AO274" i="20" s="1"/>
  <c r="AP274" i="20" s="1"/>
  <c r="AQ274" i="20" s="1"/>
  <c r="AR274" i="20" s="1"/>
  <c r="AM221" i="20"/>
  <c r="AN221" i="20" s="1"/>
  <c r="AO221" i="20" s="1"/>
  <c r="AP221" i="20" s="1"/>
  <c r="AQ221" i="20" s="1"/>
  <c r="AR221" i="20" s="1"/>
  <c r="AM202" i="20"/>
  <c r="AN202" i="20" s="1"/>
  <c r="AO202" i="20" s="1"/>
  <c r="AP202" i="20" s="1"/>
  <c r="AQ202" i="20" s="1"/>
  <c r="AR202" i="20" s="1"/>
  <c r="AN196" i="20"/>
  <c r="AO196" i="20" s="1"/>
  <c r="AP196" i="20" s="1"/>
  <c r="AQ196" i="20" s="1"/>
  <c r="AR196" i="20" s="1"/>
  <c r="AM118" i="20"/>
  <c r="AN118" i="20" s="1"/>
  <c r="AO118" i="20" s="1"/>
  <c r="AM112" i="20"/>
  <c r="AN112" i="20" s="1"/>
  <c r="AO112" i="20" s="1"/>
  <c r="AM104" i="20"/>
  <c r="AN104" i="20" s="1"/>
  <c r="AO104" i="20" s="1"/>
  <c r="AP104" i="20" s="1"/>
  <c r="AM96" i="20"/>
  <c r="AN96" i="20" s="1"/>
  <c r="AO96" i="20" s="1"/>
  <c r="AP96" i="20" s="1"/>
  <c r="AM88" i="20"/>
  <c r="AN88" i="20" s="1"/>
  <c r="AO88" i="20" s="1"/>
  <c r="AP88" i="20" s="1"/>
  <c r="AM26" i="20"/>
  <c r="AN26" i="20" s="1"/>
  <c r="AO26" i="20" s="1"/>
  <c r="AP26" i="20" s="1"/>
  <c r="AQ26" i="20" s="1"/>
  <c r="AR26" i="20" s="1"/>
  <c r="AN204" i="20"/>
  <c r="AO204" i="20" s="1"/>
  <c r="AP204" i="20" s="1"/>
  <c r="AQ204" i="20" s="1"/>
  <c r="AR204" i="20" s="1"/>
  <c r="AN142" i="20"/>
  <c r="AO142" i="20" s="1"/>
  <c r="AN136" i="20"/>
  <c r="AO136" i="20" s="1"/>
  <c r="AP136" i="20" s="1"/>
  <c r="AQ136" i="20" s="1"/>
  <c r="AR136" i="20" s="1"/>
  <c r="AN126" i="20"/>
  <c r="AO126" i="20" s="1"/>
  <c r="AP126" i="20" s="1"/>
  <c r="AQ126" i="20" s="1"/>
  <c r="AR126" i="20" s="1"/>
  <c r="AN120" i="20"/>
  <c r="AO120" i="20" s="1"/>
  <c r="AP120" i="20" s="1"/>
  <c r="AQ120" i="20" s="1"/>
  <c r="AR120" i="20" s="1"/>
  <c r="AN7" i="20"/>
  <c r="AO7" i="20" s="1"/>
  <c r="AN206" i="20"/>
  <c r="AO206" i="20" s="1"/>
  <c r="AP206" i="20" s="1"/>
  <c r="AQ206" i="20" s="1"/>
  <c r="AR206" i="20" s="1"/>
  <c r="AN200" i="20"/>
  <c r="AO200" i="20" s="1"/>
  <c r="AP200" i="20" s="1"/>
  <c r="AQ200" i="20" s="1"/>
  <c r="AR200" i="20" s="1"/>
  <c r="AN199" i="20"/>
  <c r="AO199" i="20" s="1"/>
  <c r="AN138" i="20"/>
  <c r="AO138" i="20" s="1"/>
  <c r="AP138" i="20" s="1"/>
  <c r="AQ138" i="20" s="1"/>
  <c r="AR138" i="20" s="1"/>
  <c r="AN132" i="20"/>
  <c r="AO132" i="20" s="1"/>
  <c r="AP132" i="20" s="1"/>
  <c r="AQ132" i="20" s="1"/>
  <c r="AR132" i="20" s="1"/>
  <c r="AN122" i="20"/>
  <c r="AO122" i="20" s="1"/>
  <c r="AP122" i="20" s="1"/>
  <c r="AQ122" i="20" s="1"/>
  <c r="AR122" i="20" s="1"/>
  <c r="AN116" i="20"/>
  <c r="AO116" i="20" s="1"/>
  <c r="AP116" i="20" s="1"/>
  <c r="AQ116" i="20" s="1"/>
  <c r="AR116" i="20" s="1"/>
  <c r="AN140" i="20"/>
  <c r="AO140" i="20" s="1"/>
  <c r="AP140" i="20" s="1"/>
  <c r="AQ140" i="20" s="1"/>
  <c r="AR140" i="20" s="1"/>
  <c r="AN130" i="20"/>
  <c r="AO130" i="20" s="1"/>
  <c r="AP130" i="20" s="1"/>
  <c r="AQ130" i="20" s="1"/>
  <c r="AR130" i="20" s="1"/>
  <c r="AN124" i="20"/>
  <c r="AO124" i="20" s="1"/>
  <c r="AP124" i="20" s="1"/>
  <c r="AQ124" i="20" s="1"/>
  <c r="AR124" i="20" s="1"/>
  <c r="AN114" i="20"/>
  <c r="AO114" i="20" s="1"/>
  <c r="AP114" i="20" s="1"/>
  <c r="AQ114" i="20" s="1"/>
  <c r="AR114" i="20" s="1"/>
  <c r="AP498" i="20"/>
  <c r="AQ498" i="20" s="1"/>
  <c r="AR498" i="20" s="1"/>
  <c r="AP502" i="20"/>
  <c r="AQ502" i="20" s="1"/>
  <c r="AR502" i="20" s="1"/>
  <c r="AP494" i="20"/>
  <c r="AQ494" i="20" s="1"/>
  <c r="AR494" i="20" s="1"/>
  <c r="AP473" i="20"/>
  <c r="AQ473" i="20" s="1"/>
  <c r="AR473" i="20" s="1"/>
  <c r="AP476" i="20"/>
  <c r="AQ476" i="20" s="1"/>
  <c r="AR476" i="20" s="1"/>
  <c r="AP490" i="20"/>
  <c r="AQ490" i="20" s="1"/>
  <c r="AP474" i="20"/>
  <c r="AQ474" i="20" s="1"/>
  <c r="AR474" i="20" s="1"/>
  <c r="AP504" i="20"/>
  <c r="AQ504" i="20" s="1"/>
  <c r="AR504" i="20" s="1"/>
  <c r="AP500" i="20"/>
  <c r="AQ500" i="20" s="1"/>
  <c r="AP496" i="20"/>
  <c r="AQ496" i="20" s="1"/>
  <c r="AR496" i="20" s="1"/>
  <c r="AP492" i="20"/>
  <c r="AQ492" i="20" s="1"/>
  <c r="AR492" i="20" s="1"/>
  <c r="AP488" i="20"/>
  <c r="AQ488" i="20" s="1"/>
  <c r="AP472" i="20"/>
  <c r="AQ472" i="20" s="1"/>
  <c r="AR472" i="20" s="1"/>
  <c r="AP436" i="20"/>
  <c r="AQ436" i="20" s="1"/>
  <c r="AR436" i="20" s="1"/>
  <c r="AP434" i="20"/>
  <c r="AQ434" i="20" s="1"/>
  <c r="AR434" i="20" s="1"/>
  <c r="AP432" i="20"/>
  <c r="AQ432" i="20" s="1"/>
  <c r="AR432" i="20" s="1"/>
  <c r="AP426" i="20"/>
  <c r="AQ426" i="20" s="1"/>
  <c r="AR426" i="20" s="1"/>
  <c r="AP418" i="20"/>
  <c r="AQ418" i="20" s="1"/>
  <c r="AR418" i="20" s="1"/>
  <c r="AP404" i="20"/>
  <c r="AQ404" i="20" s="1"/>
  <c r="AR404" i="20" s="1"/>
  <c r="AM386" i="20"/>
  <c r="AN386" i="20" s="1"/>
  <c r="AO386" i="20" s="1"/>
  <c r="AM370" i="20"/>
  <c r="AN370" i="20" s="1"/>
  <c r="AO370" i="20" s="1"/>
  <c r="AM394" i="20"/>
  <c r="AN394" i="20" s="1"/>
  <c r="AO394" i="20" s="1"/>
  <c r="AM390" i="20"/>
  <c r="AN390" i="20" s="1"/>
  <c r="AO390" i="20" s="1"/>
  <c r="AM374" i="20"/>
  <c r="AN374" i="20" s="1"/>
  <c r="AO374" i="20" s="1"/>
  <c r="AP463" i="20"/>
  <c r="AQ463" i="20" s="1"/>
  <c r="AR463" i="20" s="1"/>
  <c r="AP459" i="20"/>
  <c r="AQ459" i="20" s="1"/>
  <c r="AR459" i="20" s="1"/>
  <c r="AP439" i="20"/>
  <c r="AQ439" i="20" s="1"/>
  <c r="AR439" i="20" s="1"/>
  <c r="AP435" i="20"/>
  <c r="AQ435" i="20" s="1"/>
  <c r="AR435" i="20" s="1"/>
  <c r="AP415" i="20"/>
  <c r="AQ415" i="20" s="1"/>
  <c r="AR415" i="20" s="1"/>
  <c r="AP411" i="20"/>
  <c r="AQ411" i="20" s="1"/>
  <c r="AR411" i="20" s="1"/>
  <c r="AM378" i="20"/>
  <c r="AN378" i="20" s="1"/>
  <c r="AO378" i="20" s="1"/>
  <c r="AM402" i="20"/>
  <c r="AN402" i="20" s="1"/>
  <c r="AO402" i="20" s="1"/>
  <c r="AP401" i="20"/>
  <c r="AQ401" i="20" s="1"/>
  <c r="AR401" i="20" s="1"/>
  <c r="AM398" i="20"/>
  <c r="AN398" i="20" s="1"/>
  <c r="AO398" i="20" s="1"/>
  <c r="AP397" i="20"/>
  <c r="AQ397" i="20" s="1"/>
  <c r="AR397" i="20" s="1"/>
  <c r="AM382" i="20"/>
  <c r="AN382" i="20" s="1"/>
  <c r="AO382" i="20" s="1"/>
  <c r="AP355" i="20"/>
  <c r="AQ355" i="20" s="1"/>
  <c r="AR355" i="20" s="1"/>
  <c r="AN393" i="20"/>
  <c r="AO393" i="20" s="1"/>
  <c r="AM389" i="20"/>
  <c r="AN389" i="20" s="1"/>
  <c r="AO389" i="20" s="1"/>
  <c r="AM385" i="20"/>
  <c r="AN385" i="20" s="1"/>
  <c r="AO385" i="20" s="1"/>
  <c r="AM381" i="20"/>
  <c r="AN381" i="20" s="1"/>
  <c r="AO381" i="20" s="1"/>
  <c r="AM377" i="20"/>
  <c r="AN377" i="20" s="1"/>
  <c r="AO377" i="20" s="1"/>
  <c r="AM373" i="20"/>
  <c r="AN373" i="20" s="1"/>
  <c r="AO373" i="20" s="1"/>
  <c r="AQ359" i="20"/>
  <c r="AR359" i="20" s="1"/>
  <c r="AM392" i="20"/>
  <c r="AN392" i="20" s="1"/>
  <c r="AO392" i="20" s="1"/>
  <c r="AM388" i="20"/>
  <c r="AN388" i="20" s="1"/>
  <c r="AO388" i="20" s="1"/>
  <c r="AM384" i="20"/>
  <c r="AN384" i="20" s="1"/>
  <c r="AO384" i="20" s="1"/>
  <c r="AM380" i="20"/>
  <c r="AN380" i="20" s="1"/>
  <c r="AO380" i="20" s="1"/>
  <c r="AM376" i="20"/>
  <c r="AN376" i="20" s="1"/>
  <c r="AO376" i="20" s="1"/>
  <c r="AM372" i="20"/>
  <c r="AN372" i="20" s="1"/>
  <c r="AO372" i="20" s="1"/>
  <c r="AQ357" i="20"/>
  <c r="AR357" i="20" s="1"/>
  <c r="AN395" i="20"/>
  <c r="AO395" i="20" s="1"/>
  <c r="AM391" i="20"/>
  <c r="AN391" i="20" s="1"/>
  <c r="AO391" i="20" s="1"/>
  <c r="AM387" i="20"/>
  <c r="AN387" i="20" s="1"/>
  <c r="AO387" i="20" s="1"/>
  <c r="AM383" i="20"/>
  <c r="AN383" i="20" s="1"/>
  <c r="AO383" i="20" s="1"/>
  <c r="AM379" i="20"/>
  <c r="AN379" i="20" s="1"/>
  <c r="AO379" i="20" s="1"/>
  <c r="AM375" i="20"/>
  <c r="AN375" i="20" s="1"/>
  <c r="AO375" i="20" s="1"/>
  <c r="AM371" i="20"/>
  <c r="AN371" i="20" s="1"/>
  <c r="AO371" i="20" s="1"/>
  <c r="AQ344" i="20"/>
  <c r="AR344" i="20" s="1"/>
  <c r="AQ340" i="20"/>
  <c r="AR340" i="20" s="1"/>
  <c r="AQ336" i="20"/>
  <c r="AR336" i="20" s="1"/>
  <c r="AP324" i="20"/>
  <c r="AQ324" i="20" s="1"/>
  <c r="AR324" i="20" s="1"/>
  <c r="AM266" i="20"/>
  <c r="AN266" i="20" s="1"/>
  <c r="AO266" i="20" s="1"/>
  <c r="AM262" i="20"/>
  <c r="AN262" i="20" s="1"/>
  <c r="AO262" i="20" s="1"/>
  <c r="AM258" i="20"/>
  <c r="AN258" i="20" s="1"/>
  <c r="AO258" i="20" s="1"/>
  <c r="AP235" i="20"/>
  <c r="AQ235" i="20" s="1"/>
  <c r="AR235" i="20" s="1"/>
  <c r="AP231" i="20"/>
  <c r="AQ231" i="20" s="1"/>
  <c r="AR231" i="20" s="1"/>
  <c r="AP227" i="20"/>
  <c r="AQ227" i="20" s="1"/>
  <c r="AR227" i="20" s="1"/>
  <c r="AP223" i="20"/>
  <c r="AQ223" i="20" s="1"/>
  <c r="AR223" i="20" s="1"/>
  <c r="AN321" i="20"/>
  <c r="AO321" i="20" s="1"/>
  <c r="AN317" i="20"/>
  <c r="AO317" i="20" s="1"/>
  <c r="AN313" i="20"/>
  <c r="AO313" i="20" s="1"/>
  <c r="AN309" i="20"/>
  <c r="AO309" i="20" s="1"/>
  <c r="AN305" i="20"/>
  <c r="AO305" i="20" s="1"/>
  <c r="AN301" i="20"/>
  <c r="AO301" i="20" s="1"/>
  <c r="AN297" i="20"/>
  <c r="AO297" i="20" s="1"/>
  <c r="AN293" i="20"/>
  <c r="AO293" i="20" s="1"/>
  <c r="AN289" i="20"/>
  <c r="AO289" i="20" s="1"/>
  <c r="AN285" i="20"/>
  <c r="AO285" i="20" s="1"/>
  <c r="AN281" i="20"/>
  <c r="AO281" i="20" s="1"/>
  <c r="AN277" i="20"/>
  <c r="AO277" i="20" s="1"/>
  <c r="AN273" i="20"/>
  <c r="AO273" i="20" s="1"/>
  <c r="AN269" i="20"/>
  <c r="AO269" i="20" s="1"/>
  <c r="AM267" i="20"/>
  <c r="AN267" i="20" s="1"/>
  <c r="AO267" i="20" s="1"/>
  <c r="AM263" i="20"/>
  <c r="AN263" i="20" s="1"/>
  <c r="AO263" i="20" s="1"/>
  <c r="AM259" i="20"/>
  <c r="AN259" i="20" s="1"/>
  <c r="AO259" i="20" s="1"/>
  <c r="AM255" i="20"/>
  <c r="AN255" i="20" s="1"/>
  <c r="AO255" i="20" s="1"/>
  <c r="AP233" i="20"/>
  <c r="AQ233" i="20" s="1"/>
  <c r="AR233" i="20" s="1"/>
  <c r="AP229" i="20"/>
  <c r="AQ229" i="20" s="1"/>
  <c r="AR229" i="20" s="1"/>
  <c r="AP226" i="20"/>
  <c r="AQ226" i="20" s="1"/>
  <c r="AR226" i="20" s="1"/>
  <c r="AP225" i="20"/>
  <c r="AQ225" i="20" s="1"/>
  <c r="AR225" i="20" s="1"/>
  <c r="AP215" i="20"/>
  <c r="AQ215" i="20" s="1"/>
  <c r="AR215" i="20" s="1"/>
  <c r="AP192" i="20"/>
  <c r="AQ192" i="20" s="1"/>
  <c r="AR192" i="20" s="1"/>
  <c r="AN369" i="20"/>
  <c r="AO369" i="20" s="1"/>
  <c r="AN368" i="20"/>
  <c r="AO368" i="20" s="1"/>
  <c r="AN367" i="20"/>
  <c r="AO367" i="20" s="1"/>
  <c r="AN366" i="20"/>
  <c r="AO366" i="20" s="1"/>
  <c r="AN365" i="20"/>
  <c r="AO365" i="20" s="1"/>
  <c r="AN364" i="20"/>
  <c r="AO364" i="20" s="1"/>
  <c r="AN363" i="20"/>
  <c r="AO363" i="20" s="1"/>
  <c r="AN362" i="20"/>
  <c r="AO362" i="20" s="1"/>
  <c r="AN361" i="20"/>
  <c r="AO361" i="20" s="1"/>
  <c r="AN360" i="20"/>
  <c r="AO360" i="20" s="1"/>
  <c r="AQ312" i="20"/>
  <c r="AR312" i="20" s="1"/>
  <c r="AQ308" i="20"/>
  <c r="AR308" i="20" s="1"/>
  <c r="AQ292" i="20"/>
  <c r="AR292" i="20" s="1"/>
  <c r="AQ284" i="20"/>
  <c r="AR284" i="20" s="1"/>
  <c r="AQ280" i="20"/>
  <c r="AR280" i="20" s="1"/>
  <c r="AM268" i="20"/>
  <c r="AN268" i="20" s="1"/>
  <c r="AO268" i="20" s="1"/>
  <c r="AM264" i="20"/>
  <c r="AN264" i="20" s="1"/>
  <c r="AO264" i="20" s="1"/>
  <c r="AM260" i="20"/>
  <c r="AN260" i="20" s="1"/>
  <c r="AO260" i="20" s="1"/>
  <c r="AM256" i="20"/>
  <c r="AN256" i="20" s="1"/>
  <c r="AO256" i="20" s="1"/>
  <c r="AP193" i="20"/>
  <c r="AQ193" i="20" s="1"/>
  <c r="AR193" i="20" s="1"/>
  <c r="AN319" i="20"/>
  <c r="AO319" i="20" s="1"/>
  <c r="AN315" i="20"/>
  <c r="AO315" i="20" s="1"/>
  <c r="AN311" i="20"/>
  <c r="AO311" i="20" s="1"/>
  <c r="AN307" i="20"/>
  <c r="AO307" i="20" s="1"/>
  <c r="AN303" i="20"/>
  <c r="AO303" i="20" s="1"/>
  <c r="AN299" i="20"/>
  <c r="AO299" i="20" s="1"/>
  <c r="AN295" i="20"/>
  <c r="AO295" i="20" s="1"/>
  <c r="AN291" i="20"/>
  <c r="AO291" i="20" s="1"/>
  <c r="AN287" i="20"/>
  <c r="AO287" i="20" s="1"/>
  <c r="AN283" i="20"/>
  <c r="AO283" i="20" s="1"/>
  <c r="AN279" i="20"/>
  <c r="AO279" i="20" s="1"/>
  <c r="AN275" i="20"/>
  <c r="AO275" i="20" s="1"/>
  <c r="AN271" i="20"/>
  <c r="AO271" i="20" s="1"/>
  <c r="AP270" i="20"/>
  <c r="AQ270" i="20" s="1"/>
  <c r="AR270" i="20" s="1"/>
  <c r="AM265" i="20"/>
  <c r="AN265" i="20" s="1"/>
  <c r="AO265" i="20" s="1"/>
  <c r="AM261" i="20"/>
  <c r="AN261" i="20" s="1"/>
  <c r="AO261" i="20" s="1"/>
  <c r="AM257" i="20"/>
  <c r="AN257" i="20" s="1"/>
  <c r="AO257" i="20" s="1"/>
  <c r="AP211" i="20"/>
  <c r="AQ211" i="20" s="1"/>
  <c r="AR211" i="20" s="1"/>
  <c r="AP194" i="20"/>
  <c r="AQ194" i="20" s="1"/>
  <c r="AR194" i="20" s="1"/>
  <c r="AP212" i="20"/>
  <c r="AQ212" i="20" s="1"/>
  <c r="AR212" i="20" s="1"/>
  <c r="AP210" i="20"/>
  <c r="AQ210" i="20" s="1"/>
  <c r="AR210" i="20" s="1"/>
  <c r="AP198" i="20"/>
  <c r="AQ198" i="20" s="1"/>
  <c r="AR198" i="20" s="1"/>
  <c r="AP190" i="20"/>
  <c r="AQ190" i="20" s="1"/>
  <c r="AR190" i="20" s="1"/>
  <c r="AP189" i="20"/>
  <c r="AQ189" i="20" s="1"/>
  <c r="AR189" i="20" s="1"/>
  <c r="AP188" i="20"/>
  <c r="AQ188" i="20" s="1"/>
  <c r="AR188" i="20" s="1"/>
  <c r="AP182" i="20"/>
  <c r="AQ182" i="20" s="1"/>
  <c r="AR182" i="20" s="1"/>
  <c r="AP181" i="20"/>
  <c r="AQ181" i="20" s="1"/>
  <c r="AR181" i="20" s="1"/>
  <c r="AP180" i="20"/>
  <c r="AQ180" i="20" s="1"/>
  <c r="AR180" i="20" s="1"/>
  <c r="AP174" i="20"/>
  <c r="AQ174" i="20" s="1"/>
  <c r="AR174" i="20" s="1"/>
  <c r="AP173" i="20"/>
  <c r="AQ173" i="20" s="1"/>
  <c r="AR173" i="20" s="1"/>
  <c r="AP172" i="20"/>
  <c r="AQ172" i="20" s="1"/>
  <c r="AR172" i="20" s="1"/>
  <c r="AP166" i="20"/>
  <c r="AQ166" i="20" s="1"/>
  <c r="AR166" i="20" s="1"/>
  <c r="AQ203" i="20"/>
  <c r="AR203" i="20" s="1"/>
  <c r="AQ187" i="20"/>
  <c r="AR187" i="20" s="1"/>
  <c r="AQ179" i="20"/>
  <c r="AR179" i="20" s="1"/>
  <c r="AQ171" i="20"/>
  <c r="AR171" i="20" s="1"/>
  <c r="AP186" i="20"/>
  <c r="AQ186" i="20" s="1"/>
  <c r="AR186" i="20" s="1"/>
  <c r="AP185" i="20"/>
  <c r="AQ185" i="20" s="1"/>
  <c r="AR185" i="20" s="1"/>
  <c r="AP184" i="20"/>
  <c r="AQ184" i="20" s="1"/>
  <c r="AR184" i="20" s="1"/>
  <c r="AP178" i="20"/>
  <c r="AQ178" i="20" s="1"/>
  <c r="AR178" i="20" s="1"/>
  <c r="AP177" i="20"/>
  <c r="AQ177" i="20" s="1"/>
  <c r="AR177" i="20" s="1"/>
  <c r="AP176" i="20"/>
  <c r="AQ176" i="20" s="1"/>
  <c r="AR176" i="20" s="1"/>
  <c r="AP170" i="20"/>
  <c r="AQ170" i="20" s="1"/>
  <c r="AR170" i="20" s="1"/>
  <c r="AP169" i="20"/>
  <c r="AQ169" i="20" s="1"/>
  <c r="AR169" i="20" s="1"/>
  <c r="AP168" i="20"/>
  <c r="AQ168" i="20" s="1"/>
  <c r="AR168" i="20" s="1"/>
  <c r="AN254" i="20"/>
  <c r="AO254" i="20" s="1"/>
  <c r="AN253" i="20"/>
  <c r="AO253" i="20" s="1"/>
  <c r="AN252" i="20"/>
  <c r="AO252" i="20" s="1"/>
  <c r="AN251" i="20"/>
  <c r="AO251" i="20" s="1"/>
  <c r="AN250" i="20"/>
  <c r="AO250" i="20" s="1"/>
  <c r="AN249" i="20"/>
  <c r="AO249" i="20" s="1"/>
  <c r="AN248" i="20"/>
  <c r="AO248" i="20" s="1"/>
  <c r="AN247" i="20"/>
  <c r="AO247" i="20" s="1"/>
  <c r="AN246" i="20"/>
  <c r="AO246" i="20" s="1"/>
  <c r="AN245" i="20"/>
  <c r="AO245" i="20" s="1"/>
  <c r="AN244" i="20"/>
  <c r="AO244" i="20" s="1"/>
  <c r="AN243" i="20"/>
  <c r="AO243" i="20" s="1"/>
  <c r="AN242" i="20"/>
  <c r="AO242" i="20" s="1"/>
  <c r="AN241" i="20"/>
  <c r="AO241" i="20" s="1"/>
  <c r="AN240" i="20"/>
  <c r="AO240" i="20" s="1"/>
  <c r="AN239" i="20"/>
  <c r="AO239" i="20" s="1"/>
  <c r="AN238" i="20"/>
  <c r="AO238" i="20" s="1"/>
  <c r="AN237" i="20"/>
  <c r="AO237" i="20" s="1"/>
  <c r="AN236" i="20"/>
  <c r="AO236" i="20" s="1"/>
  <c r="AQ191" i="20"/>
  <c r="AR191" i="20" s="1"/>
  <c r="AQ183" i="20"/>
  <c r="AR183" i="20" s="1"/>
  <c r="AQ175" i="20"/>
  <c r="AR175" i="20" s="1"/>
  <c r="AQ167" i="20"/>
  <c r="AR167" i="20" s="1"/>
  <c r="AN209" i="20"/>
  <c r="AO209" i="20" s="1"/>
  <c r="AN205" i="20"/>
  <c r="AO205" i="20" s="1"/>
  <c r="AN201" i="20"/>
  <c r="AO201" i="20" s="1"/>
  <c r="AN197" i="20"/>
  <c r="AO197" i="20" s="1"/>
  <c r="AP109" i="20"/>
  <c r="AQ109" i="20" s="1"/>
  <c r="AR109" i="20" s="1"/>
  <c r="AP93" i="20"/>
  <c r="AQ93" i="20" s="1"/>
  <c r="AR93" i="20" s="1"/>
  <c r="AP142" i="20"/>
  <c r="AQ142" i="20" s="1"/>
  <c r="AR142" i="20" s="1"/>
  <c r="AP89" i="20"/>
  <c r="AQ89" i="20" s="1"/>
  <c r="AR89" i="20" s="1"/>
  <c r="AP82" i="20"/>
  <c r="AQ82" i="20" s="1"/>
  <c r="AR82" i="20" s="1"/>
  <c r="AP75" i="20"/>
  <c r="AQ75" i="20" s="1"/>
  <c r="AR75" i="20" s="1"/>
  <c r="AN141" i="20"/>
  <c r="AO141" i="20" s="1"/>
  <c r="AN137" i="20"/>
  <c r="AO137" i="20" s="1"/>
  <c r="AN133" i="20"/>
  <c r="AO133" i="20" s="1"/>
  <c r="AN129" i="20"/>
  <c r="AO129" i="20" s="1"/>
  <c r="AN125" i="20"/>
  <c r="AO125" i="20" s="1"/>
  <c r="AN121" i="20"/>
  <c r="AO121" i="20" s="1"/>
  <c r="AN117" i="20"/>
  <c r="AO117" i="20" s="1"/>
  <c r="AN113" i="20"/>
  <c r="AO113" i="20" s="1"/>
  <c r="AQ106" i="20"/>
  <c r="AR106" i="20" s="1"/>
  <c r="AQ102" i="20"/>
  <c r="AR102" i="20" s="1"/>
  <c r="AQ94" i="20"/>
  <c r="AR94" i="20" s="1"/>
  <c r="AQ86" i="20"/>
  <c r="AR86" i="20" s="1"/>
  <c r="AP74" i="20"/>
  <c r="AQ74" i="20" s="1"/>
  <c r="AR74" i="20" s="1"/>
  <c r="AP71" i="20"/>
  <c r="AQ71" i="20" s="1"/>
  <c r="AR71" i="20" s="1"/>
  <c r="AP49" i="20"/>
  <c r="AQ49" i="20" s="1"/>
  <c r="AR49" i="20" s="1"/>
  <c r="AQ107" i="20"/>
  <c r="AR107" i="20" s="1"/>
  <c r="AQ99" i="20"/>
  <c r="AR99" i="20" s="1"/>
  <c r="AQ87" i="20"/>
  <c r="AR87" i="20" s="1"/>
  <c r="AQ83" i="20"/>
  <c r="AR83" i="20" s="1"/>
  <c r="AP80" i="20"/>
  <c r="AQ80" i="20" s="1"/>
  <c r="AR80" i="20" s="1"/>
  <c r="AP79" i="20"/>
  <c r="AQ79" i="20" s="1"/>
  <c r="AR79" i="20" s="1"/>
  <c r="AN165" i="20"/>
  <c r="AO165" i="20" s="1"/>
  <c r="AN164" i="20"/>
  <c r="AO164" i="20" s="1"/>
  <c r="AN163" i="20"/>
  <c r="AO163" i="20" s="1"/>
  <c r="AN162" i="20"/>
  <c r="AO162" i="20" s="1"/>
  <c r="AN161" i="20"/>
  <c r="AO161" i="20" s="1"/>
  <c r="AN160" i="20"/>
  <c r="AO160" i="20" s="1"/>
  <c r="AN159" i="20"/>
  <c r="AO159" i="20" s="1"/>
  <c r="AN158" i="20"/>
  <c r="AO158" i="20" s="1"/>
  <c r="AN157" i="20"/>
  <c r="AO157" i="20" s="1"/>
  <c r="AN156" i="20"/>
  <c r="AO156" i="20" s="1"/>
  <c r="AN155" i="20"/>
  <c r="AO155" i="20" s="1"/>
  <c r="AN154" i="20"/>
  <c r="AO154" i="20" s="1"/>
  <c r="AN153" i="20"/>
  <c r="AO153" i="20" s="1"/>
  <c r="AN152" i="20"/>
  <c r="AO152" i="20" s="1"/>
  <c r="AN151" i="20"/>
  <c r="AO151" i="20" s="1"/>
  <c r="AN150" i="20"/>
  <c r="AO150" i="20" s="1"/>
  <c r="AN149" i="20"/>
  <c r="AO149" i="20" s="1"/>
  <c r="AN148" i="20"/>
  <c r="AO148" i="20" s="1"/>
  <c r="AN147" i="20"/>
  <c r="AO147" i="20" s="1"/>
  <c r="AN146" i="20"/>
  <c r="AO146" i="20" s="1"/>
  <c r="AN145" i="20"/>
  <c r="AO145" i="20" s="1"/>
  <c r="AN144" i="20"/>
  <c r="AO144" i="20" s="1"/>
  <c r="AN143" i="20"/>
  <c r="AO143" i="20" s="1"/>
  <c r="AN139" i="20"/>
  <c r="AO139" i="20" s="1"/>
  <c r="AN135" i="20"/>
  <c r="AO135" i="20" s="1"/>
  <c r="AN131" i="20"/>
  <c r="AO131" i="20" s="1"/>
  <c r="AN127" i="20"/>
  <c r="AO127" i="20" s="1"/>
  <c r="AN123" i="20"/>
  <c r="AO123" i="20" s="1"/>
  <c r="AN119" i="20"/>
  <c r="AO119" i="20" s="1"/>
  <c r="AN115" i="20"/>
  <c r="AO115" i="20" s="1"/>
  <c r="AN111" i="20"/>
  <c r="AO111" i="20" s="1"/>
  <c r="AQ100" i="20"/>
  <c r="AR100" i="20" s="1"/>
  <c r="AQ96" i="20"/>
  <c r="AR96" i="20" s="1"/>
  <c r="AQ88" i="20"/>
  <c r="AR88" i="20" s="1"/>
  <c r="AQ84" i="20"/>
  <c r="AR84" i="20" s="1"/>
  <c r="AP78" i="20"/>
  <c r="AQ78" i="20" s="1"/>
  <c r="AR78" i="20" s="1"/>
  <c r="AP76" i="20"/>
  <c r="AQ76" i="20" s="1"/>
  <c r="AR76" i="20" s="1"/>
  <c r="AP77" i="20"/>
  <c r="AQ77" i="20" s="1"/>
  <c r="AR77" i="20" s="1"/>
  <c r="AP70" i="20"/>
  <c r="AQ70" i="20" s="1"/>
  <c r="AR70" i="20" s="1"/>
  <c r="AP64" i="20"/>
  <c r="AQ64" i="20" s="1"/>
  <c r="AR64" i="20" s="1"/>
  <c r="AP41" i="20"/>
  <c r="AQ41" i="20" s="1"/>
  <c r="AR41" i="20" s="1"/>
  <c r="AP73" i="20"/>
  <c r="AQ73" i="20" s="1"/>
  <c r="AR73" i="20" s="1"/>
  <c r="AP72" i="20"/>
  <c r="AQ72" i="20" s="1"/>
  <c r="AR72" i="20" s="1"/>
  <c r="AP68" i="20"/>
  <c r="AQ68" i="20" s="1"/>
  <c r="AR68" i="20" s="1"/>
  <c r="AP36" i="20"/>
  <c r="AQ36" i="20" s="1"/>
  <c r="AR36" i="20" s="1"/>
  <c r="AP62" i="20"/>
  <c r="AQ62" i="20" s="1"/>
  <c r="AR62" i="20" s="1"/>
  <c r="AP51" i="20"/>
  <c r="AQ51" i="20" s="1"/>
  <c r="AR51" i="20" s="1"/>
  <c r="AP43" i="20"/>
  <c r="AQ43" i="20" s="1"/>
  <c r="AR43" i="20" s="1"/>
  <c r="AP38" i="20"/>
  <c r="AQ38" i="20" s="1"/>
  <c r="AR38" i="20" s="1"/>
  <c r="AP35" i="20"/>
  <c r="AQ35" i="20" s="1"/>
  <c r="AR35" i="20" s="1"/>
  <c r="AS33" i="20"/>
  <c r="AT33" i="20" s="1"/>
  <c r="AU33" i="20" s="1"/>
  <c r="AP28" i="20"/>
  <c r="AQ28" i="20" s="1"/>
  <c r="AR28" i="20" s="1"/>
  <c r="AM21" i="20"/>
  <c r="AN21" i="20" s="1"/>
  <c r="AO21" i="20" s="1"/>
  <c r="AP66" i="20"/>
  <c r="AQ66" i="20" s="1"/>
  <c r="AR66" i="20" s="1"/>
  <c r="AP61" i="20"/>
  <c r="AQ61" i="20" s="1"/>
  <c r="AR61" i="20" s="1"/>
  <c r="AP32" i="20"/>
  <c r="AQ32" i="20" s="1"/>
  <c r="AR32" i="20" s="1"/>
  <c r="AP30" i="20"/>
  <c r="AQ30" i="20" s="1"/>
  <c r="AR30" i="20" s="1"/>
  <c r="AP10" i="20"/>
  <c r="AQ10" i="20" s="1"/>
  <c r="AR10" i="20" s="1"/>
  <c r="AM20" i="20"/>
  <c r="AN20" i="20" s="1"/>
  <c r="AO20" i="20" s="1"/>
  <c r="AQ58" i="20"/>
  <c r="AR58" i="20" s="1"/>
  <c r="AQ54" i="20"/>
  <c r="AR54" i="20" s="1"/>
  <c r="AQ50" i="20"/>
  <c r="AR50" i="20" s="1"/>
  <c r="AQ46" i="20"/>
  <c r="AR46" i="20" s="1"/>
  <c r="AQ42" i="20"/>
  <c r="AR42" i="20" s="1"/>
  <c r="AQ40" i="20"/>
  <c r="AR40" i="20" s="1"/>
  <c r="AP11" i="20"/>
  <c r="AQ11" i="20" s="1"/>
  <c r="AR11" i="20" s="1"/>
  <c r="AQ37" i="20"/>
  <c r="AR37" i="20" s="1"/>
  <c r="AQ29" i="20"/>
  <c r="AR29" i="20" s="1"/>
  <c r="AM24" i="20"/>
  <c r="AN24" i="20" s="1"/>
  <c r="AO24" i="20" s="1"/>
  <c r="AM16" i="20"/>
  <c r="AN16" i="20" s="1"/>
  <c r="AO16" i="20" s="1"/>
  <c r="AP7" i="20"/>
  <c r="AQ7" i="20" s="1"/>
  <c r="AP13" i="20"/>
  <c r="AQ13" i="20" s="1"/>
  <c r="AR13" i="20" s="1"/>
  <c r="AP8" i="20"/>
  <c r="AQ8" i="20" s="1"/>
  <c r="AR8" i="20" s="1"/>
  <c r="AN27" i="20"/>
  <c r="AO27" i="20" s="1"/>
  <c r="AN23" i="20"/>
  <c r="AO23" i="20" s="1"/>
  <c r="AN19" i="20"/>
  <c r="AO19" i="20" s="1"/>
  <c r="AN15" i="20"/>
  <c r="AO15" i="20" s="1"/>
  <c r="AP9" i="20"/>
  <c r="AQ9" i="20" s="1"/>
  <c r="AR9" i="20" s="1"/>
  <c r="AE11" i="20"/>
  <c r="AF11" i="20"/>
  <c r="AG11" i="20"/>
  <c r="AE12" i="20"/>
  <c r="AF12" i="20"/>
  <c r="AG12" i="20"/>
  <c r="AE13" i="20"/>
  <c r="AF13" i="20"/>
  <c r="AG13" i="20"/>
  <c r="AE14" i="20"/>
  <c r="AF14" i="20"/>
  <c r="AG14" i="20"/>
  <c r="AE15" i="20"/>
  <c r="AF15" i="20"/>
  <c r="AG15" i="20"/>
  <c r="AE16" i="20"/>
  <c r="AF16" i="20"/>
  <c r="AG16" i="20"/>
  <c r="AE17" i="20"/>
  <c r="AF17" i="20"/>
  <c r="AG17" i="20"/>
  <c r="AE18" i="20"/>
  <c r="AF18" i="20"/>
  <c r="AG18" i="20"/>
  <c r="AE19" i="20"/>
  <c r="AF19" i="20"/>
  <c r="AG19" i="20"/>
  <c r="AE20" i="20"/>
  <c r="AF20" i="20"/>
  <c r="AG20" i="20"/>
  <c r="AE21" i="20"/>
  <c r="AF21" i="20"/>
  <c r="AG21" i="20"/>
  <c r="AE22" i="20"/>
  <c r="AF22" i="20"/>
  <c r="AG22" i="20"/>
  <c r="AE23" i="20"/>
  <c r="AF23" i="20"/>
  <c r="AG23" i="20"/>
  <c r="AE24" i="20"/>
  <c r="AF24" i="20"/>
  <c r="AG24" i="20"/>
  <c r="AE25" i="20"/>
  <c r="AF25" i="20"/>
  <c r="AG25" i="20"/>
  <c r="AE26" i="20"/>
  <c r="AF26" i="20"/>
  <c r="AG26" i="20"/>
  <c r="AE27" i="20"/>
  <c r="AF27" i="20"/>
  <c r="AG27" i="20"/>
  <c r="AE28" i="20"/>
  <c r="AF28" i="20"/>
  <c r="AG28" i="20"/>
  <c r="AE29" i="20"/>
  <c r="AF29" i="20"/>
  <c r="AG29" i="20"/>
  <c r="AE30" i="20"/>
  <c r="AF30" i="20"/>
  <c r="AG30" i="20"/>
  <c r="AE31" i="20"/>
  <c r="AF31" i="20"/>
  <c r="AG31" i="20"/>
  <c r="AE32" i="20"/>
  <c r="AF32" i="20"/>
  <c r="AG32" i="20"/>
  <c r="AE33" i="20"/>
  <c r="AF33" i="20"/>
  <c r="AG33" i="20"/>
  <c r="AE34" i="20"/>
  <c r="AF34" i="20"/>
  <c r="AG34" i="20"/>
  <c r="AE35" i="20"/>
  <c r="AF35" i="20"/>
  <c r="AG35" i="20"/>
  <c r="AE36" i="20"/>
  <c r="AF36" i="20"/>
  <c r="AG36" i="20"/>
  <c r="AE37" i="20"/>
  <c r="AF37" i="20"/>
  <c r="AG37" i="20"/>
  <c r="AE38" i="20"/>
  <c r="AF38" i="20"/>
  <c r="AG38" i="20"/>
  <c r="AE39" i="20"/>
  <c r="AF39" i="20"/>
  <c r="AG39" i="20"/>
  <c r="AE40" i="20"/>
  <c r="AF40" i="20"/>
  <c r="AG40" i="20"/>
  <c r="AE41" i="20"/>
  <c r="AF41" i="20"/>
  <c r="AG41" i="20"/>
  <c r="AE42" i="20"/>
  <c r="AF42" i="20"/>
  <c r="AG42" i="20"/>
  <c r="AE43" i="20"/>
  <c r="AF43" i="20"/>
  <c r="AG43" i="20"/>
  <c r="AE44" i="20"/>
  <c r="AF44" i="20"/>
  <c r="AG44" i="20"/>
  <c r="AE45" i="20"/>
  <c r="AF45" i="20"/>
  <c r="AG45" i="20"/>
  <c r="AE46" i="20"/>
  <c r="AF46" i="20"/>
  <c r="AG46" i="20"/>
  <c r="AE47" i="20"/>
  <c r="AF47" i="20"/>
  <c r="AG47" i="20"/>
  <c r="AE48" i="20"/>
  <c r="AF48" i="20"/>
  <c r="AG48" i="20"/>
  <c r="AE49" i="20"/>
  <c r="AF49" i="20"/>
  <c r="AG49" i="20"/>
  <c r="AE50" i="20"/>
  <c r="AF50" i="20"/>
  <c r="AG50" i="20"/>
  <c r="AE51" i="20"/>
  <c r="AF51" i="20"/>
  <c r="AG51" i="20"/>
  <c r="AE52" i="20"/>
  <c r="AF52" i="20"/>
  <c r="AG52" i="20"/>
  <c r="AE53" i="20"/>
  <c r="AF53" i="20"/>
  <c r="AG53" i="20"/>
  <c r="AE54" i="20"/>
  <c r="AF54" i="20"/>
  <c r="AG54" i="20"/>
  <c r="AE55" i="20"/>
  <c r="AF55" i="20"/>
  <c r="AG55" i="20"/>
  <c r="AE56" i="20"/>
  <c r="AF56" i="20"/>
  <c r="AG56" i="20"/>
  <c r="AE57" i="20"/>
  <c r="AF57" i="20"/>
  <c r="AG57" i="20"/>
  <c r="AE58" i="20"/>
  <c r="AF58" i="20"/>
  <c r="AG58" i="20"/>
  <c r="AE59" i="20"/>
  <c r="AF59" i="20"/>
  <c r="AG59" i="20"/>
  <c r="AE60" i="20"/>
  <c r="AF60" i="20"/>
  <c r="AG60" i="20"/>
  <c r="AE61" i="20"/>
  <c r="AF61" i="20"/>
  <c r="AG61" i="20"/>
  <c r="AE62" i="20"/>
  <c r="AF62" i="20"/>
  <c r="AG62" i="20"/>
  <c r="AE63" i="20"/>
  <c r="AF63" i="20"/>
  <c r="AG63" i="20"/>
  <c r="AE64" i="20"/>
  <c r="AF64" i="20"/>
  <c r="AG64" i="20"/>
  <c r="AE65" i="20"/>
  <c r="AF65" i="20"/>
  <c r="AG65" i="20"/>
  <c r="AE66" i="20"/>
  <c r="AF66" i="20"/>
  <c r="AG66" i="20"/>
  <c r="AE67" i="20"/>
  <c r="AF67" i="20"/>
  <c r="AG67" i="20"/>
  <c r="AE68" i="20"/>
  <c r="AF68" i="20"/>
  <c r="AG68" i="20"/>
  <c r="AE69" i="20"/>
  <c r="AF69" i="20"/>
  <c r="AG69" i="20"/>
  <c r="AE70" i="20"/>
  <c r="AF70" i="20"/>
  <c r="AG70" i="20"/>
  <c r="AE71" i="20"/>
  <c r="AF71" i="20"/>
  <c r="AG71" i="20"/>
  <c r="AE72" i="20"/>
  <c r="AF72" i="20"/>
  <c r="AG72" i="20"/>
  <c r="AE73" i="20"/>
  <c r="AF73" i="20"/>
  <c r="AG73" i="20"/>
  <c r="AE74" i="20"/>
  <c r="AF74" i="20"/>
  <c r="AG74" i="20"/>
  <c r="AE75" i="20"/>
  <c r="AF75" i="20"/>
  <c r="AG75" i="20"/>
  <c r="AE76" i="20"/>
  <c r="AF76" i="20"/>
  <c r="AG76" i="20"/>
  <c r="AE77" i="20"/>
  <c r="AF77" i="20"/>
  <c r="AG77" i="20"/>
  <c r="AE78" i="20"/>
  <c r="AF78" i="20"/>
  <c r="AG78" i="20"/>
  <c r="AE79" i="20"/>
  <c r="AF79" i="20"/>
  <c r="AG79" i="20"/>
  <c r="AE80" i="20"/>
  <c r="AF80" i="20"/>
  <c r="AG80" i="20"/>
  <c r="AE81" i="20"/>
  <c r="AF81" i="20"/>
  <c r="AG81" i="20"/>
  <c r="AE82" i="20"/>
  <c r="AF82" i="20"/>
  <c r="AG82" i="20"/>
  <c r="AE83" i="20"/>
  <c r="AF83" i="20"/>
  <c r="AG83" i="20"/>
  <c r="AE84" i="20"/>
  <c r="AF84" i="20"/>
  <c r="AG84" i="20"/>
  <c r="AE85" i="20"/>
  <c r="AF85" i="20"/>
  <c r="AG85" i="20"/>
  <c r="AE86" i="20"/>
  <c r="AF86" i="20"/>
  <c r="AG86" i="20"/>
  <c r="AE87" i="20"/>
  <c r="AF87" i="20"/>
  <c r="AG87" i="20"/>
  <c r="AE88" i="20"/>
  <c r="AF88" i="20"/>
  <c r="AG88" i="20"/>
  <c r="AE89" i="20"/>
  <c r="AF89" i="20"/>
  <c r="AG89" i="20"/>
  <c r="AE90" i="20"/>
  <c r="AF90" i="20"/>
  <c r="AG90" i="20"/>
  <c r="AE91" i="20"/>
  <c r="AF91" i="20"/>
  <c r="AG91" i="20"/>
  <c r="AE92" i="20"/>
  <c r="AF92" i="20"/>
  <c r="AG92" i="20"/>
  <c r="AE93" i="20"/>
  <c r="AF93" i="20"/>
  <c r="AG93" i="20"/>
  <c r="AE94" i="20"/>
  <c r="AF94" i="20"/>
  <c r="AG94" i="20"/>
  <c r="AE95" i="20"/>
  <c r="AF95" i="20"/>
  <c r="AG95" i="20"/>
  <c r="AE96" i="20"/>
  <c r="AF96" i="20"/>
  <c r="AG96" i="20"/>
  <c r="AE97" i="20"/>
  <c r="AF97" i="20"/>
  <c r="AG97" i="20"/>
  <c r="AE98" i="20"/>
  <c r="AF98" i="20"/>
  <c r="AG98" i="20"/>
  <c r="AE99" i="20"/>
  <c r="AF99" i="20"/>
  <c r="AG99" i="20"/>
  <c r="AE100" i="20"/>
  <c r="AF100" i="20"/>
  <c r="AG100" i="20"/>
  <c r="AE101" i="20"/>
  <c r="AF101" i="20"/>
  <c r="AG101" i="20"/>
  <c r="AE102" i="20"/>
  <c r="AF102" i="20"/>
  <c r="AG102" i="20"/>
  <c r="AE103" i="20"/>
  <c r="AF103" i="20"/>
  <c r="AG103" i="20"/>
  <c r="AE104" i="20"/>
  <c r="AF104" i="20"/>
  <c r="AG104" i="20"/>
  <c r="AE105" i="20"/>
  <c r="AF105" i="20"/>
  <c r="AG105" i="20"/>
  <c r="AE106" i="20"/>
  <c r="AF106" i="20"/>
  <c r="AG106" i="20"/>
  <c r="AE107" i="20"/>
  <c r="AF107" i="20"/>
  <c r="AG107" i="20"/>
  <c r="AE108" i="20"/>
  <c r="AF108" i="20"/>
  <c r="AG108" i="20"/>
  <c r="AE109" i="20"/>
  <c r="AF109" i="20"/>
  <c r="AG109" i="20"/>
  <c r="AE110" i="20"/>
  <c r="AF110" i="20"/>
  <c r="AG110" i="20"/>
  <c r="AE111" i="20"/>
  <c r="AF111" i="20"/>
  <c r="AG111" i="20"/>
  <c r="AE112" i="20"/>
  <c r="AF112" i="20"/>
  <c r="AG112" i="20"/>
  <c r="AE113" i="20"/>
  <c r="AF113" i="20"/>
  <c r="AG113" i="20"/>
  <c r="AE114" i="20"/>
  <c r="AF114" i="20"/>
  <c r="AG114" i="20"/>
  <c r="AE115" i="20"/>
  <c r="AF115" i="20"/>
  <c r="AG115" i="20"/>
  <c r="AE116" i="20"/>
  <c r="AF116" i="20"/>
  <c r="AG116" i="20"/>
  <c r="AE117" i="20"/>
  <c r="AF117" i="20"/>
  <c r="AG117" i="20"/>
  <c r="AE118" i="20"/>
  <c r="AF118" i="20"/>
  <c r="AG118" i="20"/>
  <c r="AE119" i="20"/>
  <c r="AF119" i="20"/>
  <c r="AG119" i="20"/>
  <c r="AE120" i="20"/>
  <c r="AF120" i="20"/>
  <c r="AG120" i="20"/>
  <c r="AE121" i="20"/>
  <c r="AF121" i="20"/>
  <c r="AG121" i="20"/>
  <c r="AE122" i="20"/>
  <c r="AF122" i="20"/>
  <c r="AG122" i="20"/>
  <c r="AE123" i="20"/>
  <c r="AF123" i="20"/>
  <c r="AG123" i="20"/>
  <c r="AE124" i="20"/>
  <c r="AF124" i="20"/>
  <c r="AG124" i="20"/>
  <c r="AE125" i="20"/>
  <c r="AF125" i="20"/>
  <c r="AG125" i="20"/>
  <c r="AE126" i="20"/>
  <c r="AF126" i="20"/>
  <c r="AG126" i="20"/>
  <c r="AE127" i="20"/>
  <c r="AF127" i="20"/>
  <c r="AG127" i="20"/>
  <c r="AE128" i="20"/>
  <c r="AF128" i="20"/>
  <c r="AG128" i="20"/>
  <c r="AE129" i="20"/>
  <c r="AF129" i="20"/>
  <c r="AG129" i="20"/>
  <c r="AE130" i="20"/>
  <c r="AF130" i="20"/>
  <c r="AG130" i="20"/>
  <c r="AE131" i="20"/>
  <c r="AF131" i="20"/>
  <c r="AG131" i="20"/>
  <c r="AE132" i="20"/>
  <c r="AF132" i="20"/>
  <c r="AG132" i="20"/>
  <c r="AE133" i="20"/>
  <c r="AF133" i="20"/>
  <c r="AG133" i="20"/>
  <c r="AE134" i="20"/>
  <c r="AF134" i="20"/>
  <c r="AG134" i="20"/>
  <c r="AE135" i="20"/>
  <c r="AF135" i="20"/>
  <c r="AG135" i="20"/>
  <c r="AE136" i="20"/>
  <c r="AF136" i="20"/>
  <c r="AG136" i="20"/>
  <c r="AE137" i="20"/>
  <c r="AF137" i="20"/>
  <c r="AG137" i="20"/>
  <c r="AE138" i="20"/>
  <c r="AF138" i="20"/>
  <c r="AG138" i="20"/>
  <c r="AE139" i="20"/>
  <c r="AF139" i="20"/>
  <c r="AG139" i="20"/>
  <c r="AE140" i="20"/>
  <c r="AF140" i="20"/>
  <c r="AG140" i="20"/>
  <c r="AE141" i="20"/>
  <c r="AF141" i="20"/>
  <c r="AG141" i="20"/>
  <c r="AE142" i="20"/>
  <c r="AF142" i="20"/>
  <c r="AG142" i="20"/>
  <c r="AE143" i="20"/>
  <c r="AF143" i="20"/>
  <c r="AG143" i="20"/>
  <c r="AE144" i="20"/>
  <c r="AF144" i="20"/>
  <c r="AG144" i="20"/>
  <c r="AE145" i="20"/>
  <c r="AF145" i="20"/>
  <c r="AG145" i="20"/>
  <c r="AE146" i="20"/>
  <c r="AF146" i="20"/>
  <c r="AG146" i="20"/>
  <c r="AE147" i="20"/>
  <c r="AF147" i="20"/>
  <c r="AG147" i="20"/>
  <c r="AE148" i="20"/>
  <c r="AF148" i="20"/>
  <c r="AG148" i="20"/>
  <c r="AE149" i="20"/>
  <c r="AF149" i="20"/>
  <c r="AG149" i="20"/>
  <c r="AE150" i="20"/>
  <c r="AF150" i="20"/>
  <c r="AG150" i="20"/>
  <c r="AE151" i="20"/>
  <c r="AF151" i="20"/>
  <c r="AG151" i="20"/>
  <c r="AE152" i="20"/>
  <c r="AF152" i="20"/>
  <c r="AG152" i="20"/>
  <c r="AE153" i="20"/>
  <c r="AF153" i="20"/>
  <c r="AG153" i="20"/>
  <c r="AE154" i="20"/>
  <c r="AF154" i="20"/>
  <c r="AG154" i="20"/>
  <c r="AE155" i="20"/>
  <c r="AF155" i="20"/>
  <c r="AG155" i="20"/>
  <c r="AE156" i="20"/>
  <c r="AF156" i="20"/>
  <c r="AG156" i="20"/>
  <c r="AE157" i="20"/>
  <c r="AF157" i="20"/>
  <c r="AG157" i="20"/>
  <c r="AE158" i="20"/>
  <c r="AF158" i="20"/>
  <c r="AG158" i="20"/>
  <c r="AE159" i="20"/>
  <c r="AF159" i="20"/>
  <c r="AG159" i="20"/>
  <c r="AE160" i="20"/>
  <c r="AF160" i="20"/>
  <c r="AG160" i="20"/>
  <c r="AE161" i="20"/>
  <c r="AF161" i="20"/>
  <c r="AG161" i="20"/>
  <c r="AE162" i="20"/>
  <c r="AF162" i="20"/>
  <c r="AG162" i="20"/>
  <c r="AE163" i="20"/>
  <c r="AF163" i="20"/>
  <c r="AG163" i="20"/>
  <c r="AE164" i="20"/>
  <c r="AF164" i="20"/>
  <c r="AG164" i="20"/>
  <c r="AE165" i="20"/>
  <c r="AF165" i="20"/>
  <c r="AG165" i="20"/>
  <c r="AE166" i="20"/>
  <c r="AF166" i="20"/>
  <c r="AG166" i="20"/>
  <c r="AE167" i="20"/>
  <c r="AF167" i="20"/>
  <c r="AG167" i="20"/>
  <c r="AE168" i="20"/>
  <c r="AF168" i="20"/>
  <c r="AG168" i="20"/>
  <c r="AE169" i="20"/>
  <c r="AF169" i="20"/>
  <c r="AG169" i="20"/>
  <c r="AE170" i="20"/>
  <c r="AF170" i="20"/>
  <c r="AG170" i="20"/>
  <c r="AE171" i="20"/>
  <c r="AF171" i="20"/>
  <c r="AG171" i="20"/>
  <c r="AE172" i="20"/>
  <c r="AF172" i="20"/>
  <c r="AG172" i="20"/>
  <c r="AE173" i="20"/>
  <c r="AF173" i="20"/>
  <c r="AG173" i="20"/>
  <c r="AE174" i="20"/>
  <c r="AF174" i="20"/>
  <c r="AG174" i="20"/>
  <c r="AE175" i="20"/>
  <c r="AF175" i="20"/>
  <c r="AG175" i="20"/>
  <c r="AE176" i="20"/>
  <c r="AF176" i="20"/>
  <c r="AG176" i="20"/>
  <c r="AE177" i="20"/>
  <c r="AF177" i="20"/>
  <c r="AG177" i="20"/>
  <c r="AE178" i="20"/>
  <c r="AF178" i="20"/>
  <c r="AG178" i="20"/>
  <c r="AE179" i="20"/>
  <c r="AF179" i="20"/>
  <c r="AG179" i="20"/>
  <c r="AE180" i="20"/>
  <c r="AF180" i="20"/>
  <c r="AG180" i="20"/>
  <c r="AE181" i="20"/>
  <c r="AF181" i="20"/>
  <c r="AG181" i="20"/>
  <c r="AE182" i="20"/>
  <c r="AF182" i="20"/>
  <c r="AG182" i="20"/>
  <c r="AE183" i="20"/>
  <c r="AF183" i="20"/>
  <c r="AG183" i="20"/>
  <c r="AE184" i="20"/>
  <c r="AF184" i="20"/>
  <c r="AG184" i="20"/>
  <c r="AE185" i="20"/>
  <c r="AF185" i="20"/>
  <c r="AG185" i="20"/>
  <c r="AE186" i="20"/>
  <c r="AF186" i="20"/>
  <c r="AG186" i="20"/>
  <c r="AE187" i="20"/>
  <c r="AF187" i="20"/>
  <c r="AG187" i="20"/>
  <c r="AE188" i="20"/>
  <c r="AF188" i="20"/>
  <c r="AG188" i="20"/>
  <c r="AE189" i="20"/>
  <c r="AF189" i="20"/>
  <c r="AG189" i="20"/>
  <c r="AE190" i="20"/>
  <c r="AF190" i="20"/>
  <c r="AG190" i="20"/>
  <c r="AE191" i="20"/>
  <c r="AF191" i="20"/>
  <c r="AG191" i="20"/>
  <c r="AE192" i="20"/>
  <c r="AF192" i="20"/>
  <c r="AG192" i="20"/>
  <c r="AE193" i="20"/>
  <c r="AF193" i="20"/>
  <c r="AG193" i="20"/>
  <c r="AE194" i="20"/>
  <c r="AF194" i="20"/>
  <c r="AG194" i="20"/>
  <c r="AE195" i="20"/>
  <c r="AF195" i="20"/>
  <c r="AG195" i="20"/>
  <c r="AE196" i="20"/>
  <c r="AF196" i="20"/>
  <c r="AG196" i="20"/>
  <c r="AE197" i="20"/>
  <c r="AF197" i="20"/>
  <c r="AG197" i="20"/>
  <c r="AE198" i="20"/>
  <c r="AF198" i="20"/>
  <c r="AG198" i="20"/>
  <c r="AE199" i="20"/>
  <c r="AF199" i="20"/>
  <c r="AG199" i="20"/>
  <c r="AE200" i="20"/>
  <c r="AF200" i="20"/>
  <c r="AG200" i="20"/>
  <c r="AE201" i="20"/>
  <c r="AF201" i="20"/>
  <c r="AG201" i="20"/>
  <c r="AE202" i="20"/>
  <c r="AF202" i="20"/>
  <c r="AG202" i="20"/>
  <c r="AE203" i="20"/>
  <c r="AF203" i="20"/>
  <c r="AG203" i="20"/>
  <c r="AE204" i="20"/>
  <c r="AF204" i="20"/>
  <c r="AG204" i="20"/>
  <c r="AE205" i="20"/>
  <c r="AF205" i="20"/>
  <c r="AG205" i="20"/>
  <c r="AE206" i="20"/>
  <c r="AF206" i="20"/>
  <c r="AG206" i="20"/>
  <c r="AE207" i="20"/>
  <c r="AF207" i="20"/>
  <c r="AG207" i="20"/>
  <c r="AE208" i="20"/>
  <c r="AF208" i="20"/>
  <c r="AG208" i="20"/>
  <c r="AE209" i="20"/>
  <c r="AF209" i="20"/>
  <c r="AG209" i="20"/>
  <c r="AE210" i="20"/>
  <c r="AF210" i="20"/>
  <c r="AG210" i="20"/>
  <c r="AE211" i="20"/>
  <c r="AF211" i="20"/>
  <c r="AG211" i="20"/>
  <c r="AE212" i="20"/>
  <c r="AF212" i="20"/>
  <c r="AG212" i="20"/>
  <c r="AE213" i="20"/>
  <c r="AF213" i="20"/>
  <c r="AG213" i="20"/>
  <c r="AE214" i="20"/>
  <c r="AF214" i="20"/>
  <c r="AG214" i="20"/>
  <c r="AE215" i="20"/>
  <c r="AF215" i="20"/>
  <c r="AG215" i="20"/>
  <c r="AE216" i="20"/>
  <c r="AF216" i="20"/>
  <c r="AG216" i="20"/>
  <c r="AE217" i="20"/>
  <c r="AF217" i="20"/>
  <c r="AG217" i="20"/>
  <c r="AE218" i="20"/>
  <c r="AF218" i="20"/>
  <c r="AG218" i="20"/>
  <c r="AE219" i="20"/>
  <c r="AF219" i="20"/>
  <c r="AG219" i="20"/>
  <c r="AE220" i="20"/>
  <c r="AF220" i="20"/>
  <c r="AG220" i="20"/>
  <c r="AE221" i="20"/>
  <c r="AF221" i="20"/>
  <c r="AG221" i="20"/>
  <c r="AE222" i="20"/>
  <c r="AF222" i="20"/>
  <c r="AG222" i="20"/>
  <c r="AE223" i="20"/>
  <c r="AF223" i="20"/>
  <c r="AG223" i="20"/>
  <c r="AE224" i="20"/>
  <c r="AF224" i="20"/>
  <c r="AG224" i="20"/>
  <c r="AE225" i="20"/>
  <c r="AF225" i="20"/>
  <c r="AG225" i="20"/>
  <c r="AE226" i="20"/>
  <c r="AF226" i="20"/>
  <c r="AG226" i="20"/>
  <c r="AE227" i="20"/>
  <c r="AF227" i="20"/>
  <c r="AG227" i="20"/>
  <c r="AE228" i="20"/>
  <c r="AF228" i="20"/>
  <c r="AG228" i="20"/>
  <c r="AE229" i="20"/>
  <c r="AF229" i="20"/>
  <c r="AG229" i="20"/>
  <c r="AE230" i="20"/>
  <c r="AF230" i="20"/>
  <c r="AG230" i="20"/>
  <c r="AE231" i="20"/>
  <c r="AF231" i="20"/>
  <c r="AG231" i="20"/>
  <c r="AE232" i="20"/>
  <c r="AF232" i="20"/>
  <c r="AG232" i="20"/>
  <c r="AE233" i="20"/>
  <c r="AF233" i="20"/>
  <c r="AG233" i="20"/>
  <c r="AE234" i="20"/>
  <c r="AF234" i="20"/>
  <c r="AG234" i="20"/>
  <c r="AE235" i="20"/>
  <c r="AF235" i="20"/>
  <c r="AG235" i="20"/>
  <c r="AE236" i="20"/>
  <c r="AF236" i="20"/>
  <c r="AG236" i="20"/>
  <c r="AE237" i="20"/>
  <c r="AF237" i="20"/>
  <c r="AG237" i="20"/>
  <c r="AE238" i="20"/>
  <c r="AF238" i="20"/>
  <c r="AG238" i="20"/>
  <c r="AE239" i="20"/>
  <c r="AF239" i="20"/>
  <c r="AG239" i="20"/>
  <c r="AE240" i="20"/>
  <c r="AF240" i="20"/>
  <c r="AG240" i="20"/>
  <c r="AE241" i="20"/>
  <c r="AF241" i="20"/>
  <c r="AG241" i="20"/>
  <c r="AE242" i="20"/>
  <c r="AF242" i="20"/>
  <c r="AG242" i="20"/>
  <c r="AE243" i="20"/>
  <c r="AF243" i="20"/>
  <c r="AG243" i="20"/>
  <c r="AE244" i="20"/>
  <c r="AF244" i="20"/>
  <c r="AG244" i="20"/>
  <c r="AE245" i="20"/>
  <c r="AF245" i="20"/>
  <c r="AG245" i="20"/>
  <c r="AE246" i="20"/>
  <c r="AF246" i="20"/>
  <c r="AG246" i="20"/>
  <c r="AE247" i="20"/>
  <c r="AF247" i="20"/>
  <c r="AG247" i="20"/>
  <c r="AE248" i="20"/>
  <c r="AF248" i="20"/>
  <c r="AG248" i="20"/>
  <c r="AE249" i="20"/>
  <c r="AF249" i="20"/>
  <c r="AG249" i="20"/>
  <c r="AE250" i="20"/>
  <c r="AF250" i="20"/>
  <c r="AG250" i="20"/>
  <c r="AE251" i="20"/>
  <c r="AF251" i="20"/>
  <c r="AG251" i="20"/>
  <c r="AE252" i="20"/>
  <c r="AF252" i="20"/>
  <c r="AG252" i="20"/>
  <c r="AE253" i="20"/>
  <c r="AF253" i="20"/>
  <c r="AG253" i="20"/>
  <c r="AE254" i="20"/>
  <c r="AF254" i="20"/>
  <c r="AG254" i="20"/>
  <c r="AE255" i="20"/>
  <c r="AF255" i="20"/>
  <c r="AG255" i="20"/>
  <c r="AE256" i="20"/>
  <c r="AF256" i="20"/>
  <c r="AG256" i="20"/>
  <c r="AE257" i="20"/>
  <c r="AF257" i="20"/>
  <c r="AG257" i="20"/>
  <c r="AE258" i="20"/>
  <c r="AF258" i="20"/>
  <c r="AG258" i="20"/>
  <c r="AE259" i="20"/>
  <c r="AF259" i="20"/>
  <c r="AG259" i="20"/>
  <c r="AE260" i="20"/>
  <c r="AF260" i="20"/>
  <c r="AG260" i="20"/>
  <c r="AE261" i="20"/>
  <c r="AF261" i="20"/>
  <c r="AG261" i="20"/>
  <c r="AE262" i="20"/>
  <c r="AF262" i="20"/>
  <c r="AG262" i="20"/>
  <c r="AE263" i="20"/>
  <c r="AF263" i="20"/>
  <c r="AG263" i="20"/>
  <c r="AE264" i="20"/>
  <c r="AF264" i="20"/>
  <c r="AG264" i="20"/>
  <c r="AE265" i="20"/>
  <c r="AF265" i="20"/>
  <c r="AG265" i="20"/>
  <c r="AE266" i="20"/>
  <c r="AF266" i="20"/>
  <c r="AG266" i="20"/>
  <c r="AE267" i="20"/>
  <c r="AF267" i="20"/>
  <c r="AG267" i="20"/>
  <c r="AE268" i="20"/>
  <c r="AF268" i="20"/>
  <c r="AG268" i="20"/>
  <c r="AE269" i="20"/>
  <c r="AF269" i="20"/>
  <c r="AG269" i="20"/>
  <c r="AE270" i="20"/>
  <c r="AF270" i="20"/>
  <c r="AG270" i="20"/>
  <c r="AE271" i="20"/>
  <c r="AF271" i="20"/>
  <c r="AG271" i="20"/>
  <c r="AE272" i="20"/>
  <c r="AF272" i="20"/>
  <c r="AG272" i="20"/>
  <c r="AE273" i="20"/>
  <c r="AF273" i="20"/>
  <c r="AG273" i="20"/>
  <c r="AE274" i="20"/>
  <c r="AF274" i="20"/>
  <c r="AG274" i="20"/>
  <c r="AE275" i="20"/>
  <c r="AF275" i="20"/>
  <c r="AG275" i="20"/>
  <c r="AE276" i="20"/>
  <c r="AF276" i="20"/>
  <c r="AG276" i="20"/>
  <c r="AE277" i="20"/>
  <c r="AF277" i="20"/>
  <c r="AG277" i="20"/>
  <c r="AE278" i="20"/>
  <c r="AF278" i="20"/>
  <c r="AG278" i="20"/>
  <c r="AE279" i="20"/>
  <c r="AF279" i="20"/>
  <c r="AG279" i="20"/>
  <c r="AE280" i="20"/>
  <c r="AF280" i="20"/>
  <c r="AG280" i="20"/>
  <c r="AE281" i="20"/>
  <c r="AF281" i="20"/>
  <c r="AG281" i="20"/>
  <c r="AE282" i="20"/>
  <c r="AF282" i="20"/>
  <c r="AG282" i="20"/>
  <c r="AE283" i="20"/>
  <c r="AF283" i="20"/>
  <c r="AG283" i="20"/>
  <c r="AE284" i="20"/>
  <c r="AF284" i="20"/>
  <c r="AG284" i="20"/>
  <c r="AE285" i="20"/>
  <c r="AF285" i="20"/>
  <c r="AG285" i="20"/>
  <c r="AE286" i="20"/>
  <c r="AF286" i="20"/>
  <c r="AG286" i="20"/>
  <c r="AE287" i="20"/>
  <c r="AF287" i="20"/>
  <c r="AG287" i="20"/>
  <c r="AE288" i="20"/>
  <c r="AF288" i="20"/>
  <c r="AG288" i="20"/>
  <c r="AE289" i="20"/>
  <c r="AF289" i="20"/>
  <c r="AG289" i="20"/>
  <c r="AE290" i="20"/>
  <c r="AF290" i="20"/>
  <c r="AG290" i="20"/>
  <c r="AE291" i="20"/>
  <c r="AF291" i="20"/>
  <c r="AG291" i="20"/>
  <c r="AE292" i="20"/>
  <c r="AF292" i="20"/>
  <c r="AG292" i="20"/>
  <c r="AE293" i="20"/>
  <c r="AF293" i="20"/>
  <c r="AG293" i="20"/>
  <c r="AE294" i="20"/>
  <c r="AF294" i="20"/>
  <c r="AG294" i="20"/>
  <c r="AE295" i="20"/>
  <c r="AF295" i="20"/>
  <c r="AG295" i="20"/>
  <c r="AE296" i="20"/>
  <c r="AF296" i="20"/>
  <c r="AG296" i="20"/>
  <c r="AE297" i="20"/>
  <c r="AF297" i="20"/>
  <c r="AG297" i="20"/>
  <c r="AE298" i="20"/>
  <c r="AF298" i="20"/>
  <c r="AG298" i="20"/>
  <c r="AE299" i="20"/>
  <c r="AF299" i="20"/>
  <c r="AG299" i="20"/>
  <c r="AE300" i="20"/>
  <c r="AF300" i="20"/>
  <c r="AG300" i="20"/>
  <c r="AE301" i="20"/>
  <c r="AF301" i="20"/>
  <c r="AG301" i="20"/>
  <c r="AE302" i="20"/>
  <c r="AF302" i="20"/>
  <c r="AG302" i="20"/>
  <c r="AE303" i="20"/>
  <c r="AF303" i="20"/>
  <c r="AG303" i="20"/>
  <c r="AE304" i="20"/>
  <c r="AF304" i="20"/>
  <c r="AG304" i="20"/>
  <c r="AE305" i="20"/>
  <c r="AF305" i="20"/>
  <c r="AG305" i="20"/>
  <c r="AE306" i="20"/>
  <c r="AF306" i="20"/>
  <c r="AG306" i="20"/>
  <c r="AE307" i="20"/>
  <c r="AF307" i="20"/>
  <c r="AG307" i="20"/>
  <c r="AE308" i="20"/>
  <c r="AF308" i="20"/>
  <c r="AG308" i="20"/>
  <c r="AE309" i="20"/>
  <c r="AF309" i="20"/>
  <c r="AG309" i="20"/>
  <c r="AE310" i="20"/>
  <c r="AF310" i="20"/>
  <c r="AG310" i="20"/>
  <c r="AE311" i="20"/>
  <c r="AF311" i="20"/>
  <c r="AG311" i="20"/>
  <c r="AE312" i="20"/>
  <c r="AF312" i="20"/>
  <c r="AG312" i="20"/>
  <c r="AE313" i="20"/>
  <c r="AF313" i="20"/>
  <c r="AG313" i="20"/>
  <c r="AE314" i="20"/>
  <c r="AF314" i="20"/>
  <c r="AG314" i="20"/>
  <c r="AE315" i="20"/>
  <c r="AF315" i="20"/>
  <c r="AG315" i="20"/>
  <c r="AE316" i="20"/>
  <c r="AF316" i="20"/>
  <c r="AG316" i="20"/>
  <c r="AE317" i="20"/>
  <c r="AF317" i="20"/>
  <c r="AG317" i="20"/>
  <c r="AE318" i="20"/>
  <c r="AF318" i="20"/>
  <c r="AG318" i="20"/>
  <c r="AE319" i="20"/>
  <c r="AF319" i="20"/>
  <c r="AG319" i="20"/>
  <c r="AE320" i="20"/>
  <c r="AF320" i="20"/>
  <c r="AG320" i="20"/>
  <c r="AE321" i="20"/>
  <c r="AF321" i="20"/>
  <c r="AG321" i="20"/>
  <c r="AE322" i="20"/>
  <c r="AF322" i="20"/>
  <c r="AG322" i="20"/>
  <c r="AE323" i="20"/>
  <c r="AF323" i="20"/>
  <c r="AG323" i="20"/>
  <c r="AE324" i="20"/>
  <c r="AF324" i="20"/>
  <c r="AG324" i="20"/>
  <c r="AE325" i="20"/>
  <c r="AF325" i="20"/>
  <c r="AG325" i="20"/>
  <c r="AE326" i="20"/>
  <c r="AF326" i="20"/>
  <c r="AG326" i="20"/>
  <c r="AE327" i="20"/>
  <c r="AF327" i="20"/>
  <c r="AG327" i="20"/>
  <c r="AE328" i="20"/>
  <c r="AF328" i="20"/>
  <c r="AG328" i="20"/>
  <c r="AE329" i="20"/>
  <c r="AF329" i="20"/>
  <c r="AG329" i="20"/>
  <c r="AE330" i="20"/>
  <c r="AF330" i="20"/>
  <c r="AG330" i="20"/>
  <c r="AE331" i="20"/>
  <c r="AF331" i="20"/>
  <c r="AG331" i="20"/>
  <c r="AE332" i="20"/>
  <c r="AF332" i="20"/>
  <c r="AG332" i="20"/>
  <c r="AE333" i="20"/>
  <c r="AF333" i="20"/>
  <c r="AG333" i="20"/>
  <c r="AE334" i="20"/>
  <c r="AF334" i="20"/>
  <c r="AG334" i="20"/>
  <c r="AE335" i="20"/>
  <c r="AF335" i="20"/>
  <c r="AG335" i="20"/>
  <c r="AE336" i="20"/>
  <c r="AF336" i="20"/>
  <c r="AG336" i="20"/>
  <c r="AE337" i="20"/>
  <c r="AF337" i="20"/>
  <c r="AG337" i="20"/>
  <c r="AE338" i="20"/>
  <c r="AF338" i="20"/>
  <c r="AG338" i="20"/>
  <c r="AE339" i="20"/>
  <c r="AF339" i="20"/>
  <c r="AG339" i="20"/>
  <c r="AE340" i="20"/>
  <c r="AF340" i="20"/>
  <c r="AG340" i="20"/>
  <c r="AE341" i="20"/>
  <c r="AF341" i="20"/>
  <c r="AG341" i="20"/>
  <c r="AE342" i="20"/>
  <c r="AF342" i="20"/>
  <c r="AG342" i="20"/>
  <c r="AE343" i="20"/>
  <c r="AF343" i="20"/>
  <c r="AG343" i="20"/>
  <c r="AE344" i="20"/>
  <c r="AF344" i="20"/>
  <c r="AG344" i="20"/>
  <c r="AE345" i="20"/>
  <c r="AF345" i="20"/>
  <c r="AG345" i="20"/>
  <c r="AE346" i="20"/>
  <c r="AF346" i="20"/>
  <c r="AG346" i="20"/>
  <c r="AE347" i="20"/>
  <c r="AF347" i="20"/>
  <c r="AG347" i="20"/>
  <c r="AE348" i="20"/>
  <c r="AF348" i="20"/>
  <c r="AG348" i="20"/>
  <c r="AE349" i="20"/>
  <c r="AF349" i="20"/>
  <c r="AG349" i="20"/>
  <c r="AE350" i="20"/>
  <c r="AF350" i="20"/>
  <c r="AG350" i="20"/>
  <c r="AE351" i="20"/>
  <c r="AF351" i="20"/>
  <c r="AG351" i="20"/>
  <c r="AE352" i="20"/>
  <c r="AF352" i="20"/>
  <c r="AG352" i="20"/>
  <c r="AE353" i="20"/>
  <c r="AF353" i="20"/>
  <c r="AG353" i="20"/>
  <c r="AE354" i="20"/>
  <c r="AF354" i="20"/>
  <c r="AG354" i="20"/>
  <c r="AE355" i="20"/>
  <c r="AF355" i="20"/>
  <c r="AG355" i="20"/>
  <c r="AE356" i="20"/>
  <c r="AF356" i="20"/>
  <c r="AG356" i="20"/>
  <c r="AE357" i="20"/>
  <c r="AF357" i="20"/>
  <c r="AG357" i="20"/>
  <c r="AE358" i="20"/>
  <c r="AF358" i="20"/>
  <c r="AG358" i="20"/>
  <c r="AE359" i="20"/>
  <c r="AF359" i="20"/>
  <c r="AG359" i="20"/>
  <c r="AE360" i="20"/>
  <c r="AF360" i="20"/>
  <c r="AG360" i="20"/>
  <c r="AE361" i="20"/>
  <c r="AF361" i="20"/>
  <c r="AG361" i="20"/>
  <c r="AE362" i="20"/>
  <c r="AF362" i="20"/>
  <c r="AG362" i="20"/>
  <c r="AE363" i="20"/>
  <c r="AF363" i="20"/>
  <c r="AG363" i="20"/>
  <c r="AE364" i="20"/>
  <c r="AF364" i="20"/>
  <c r="AG364" i="20"/>
  <c r="AE365" i="20"/>
  <c r="AF365" i="20"/>
  <c r="AG365" i="20"/>
  <c r="AE366" i="20"/>
  <c r="AF366" i="20"/>
  <c r="AG366" i="20"/>
  <c r="AE367" i="20"/>
  <c r="AF367" i="20"/>
  <c r="AG367" i="20"/>
  <c r="AE368" i="20"/>
  <c r="AF368" i="20"/>
  <c r="AG368" i="20"/>
  <c r="AE369" i="20"/>
  <c r="AF369" i="20"/>
  <c r="AG369" i="20"/>
  <c r="AE370" i="20"/>
  <c r="AF370" i="20"/>
  <c r="AG370" i="20"/>
  <c r="AE371" i="20"/>
  <c r="AF371" i="20"/>
  <c r="AG371" i="20"/>
  <c r="AE372" i="20"/>
  <c r="AF372" i="20"/>
  <c r="AG372" i="20"/>
  <c r="AE373" i="20"/>
  <c r="AF373" i="20"/>
  <c r="AG373" i="20"/>
  <c r="AE374" i="20"/>
  <c r="AF374" i="20"/>
  <c r="AG374" i="20"/>
  <c r="AE375" i="20"/>
  <c r="AF375" i="20"/>
  <c r="AG375" i="20"/>
  <c r="AE376" i="20"/>
  <c r="AF376" i="20"/>
  <c r="AG376" i="20"/>
  <c r="AE377" i="20"/>
  <c r="AF377" i="20"/>
  <c r="AG377" i="20"/>
  <c r="AE378" i="20"/>
  <c r="AF378" i="20"/>
  <c r="AG378" i="20"/>
  <c r="AE379" i="20"/>
  <c r="AF379" i="20"/>
  <c r="AG379" i="20"/>
  <c r="AE380" i="20"/>
  <c r="AF380" i="20"/>
  <c r="AG380" i="20"/>
  <c r="AE381" i="20"/>
  <c r="AF381" i="20"/>
  <c r="AG381" i="20"/>
  <c r="AE382" i="20"/>
  <c r="AF382" i="20"/>
  <c r="AG382" i="20"/>
  <c r="AE383" i="20"/>
  <c r="AF383" i="20"/>
  <c r="AG383" i="20"/>
  <c r="AE384" i="20"/>
  <c r="AF384" i="20"/>
  <c r="AG384" i="20"/>
  <c r="AE385" i="20"/>
  <c r="AF385" i="20"/>
  <c r="AG385" i="20"/>
  <c r="AE386" i="20"/>
  <c r="AF386" i="20"/>
  <c r="AG386" i="20"/>
  <c r="AE387" i="20"/>
  <c r="AF387" i="20"/>
  <c r="AG387" i="20"/>
  <c r="AE388" i="20"/>
  <c r="AF388" i="20"/>
  <c r="AG388" i="20"/>
  <c r="AE389" i="20"/>
  <c r="AF389" i="20"/>
  <c r="AG389" i="20"/>
  <c r="AE390" i="20"/>
  <c r="AF390" i="20"/>
  <c r="AG390" i="20"/>
  <c r="AE391" i="20"/>
  <c r="AF391" i="20"/>
  <c r="AG391" i="20"/>
  <c r="AE392" i="20"/>
  <c r="AF392" i="20"/>
  <c r="AG392" i="20"/>
  <c r="AE393" i="20"/>
  <c r="AF393" i="20"/>
  <c r="AG393" i="20"/>
  <c r="AE394" i="20"/>
  <c r="AF394" i="20"/>
  <c r="AG394" i="20"/>
  <c r="AE395" i="20"/>
  <c r="AF395" i="20"/>
  <c r="AG395" i="20"/>
  <c r="AE396" i="20"/>
  <c r="AF396" i="20"/>
  <c r="AG396" i="20"/>
  <c r="AE397" i="20"/>
  <c r="AF397" i="20"/>
  <c r="AG397" i="20"/>
  <c r="AE398" i="20"/>
  <c r="AF398" i="20"/>
  <c r="AG398" i="20"/>
  <c r="AE399" i="20"/>
  <c r="AF399" i="20"/>
  <c r="AG399" i="20"/>
  <c r="AE400" i="20"/>
  <c r="AF400" i="20"/>
  <c r="AG400" i="20"/>
  <c r="AE401" i="20"/>
  <c r="AF401" i="20"/>
  <c r="AG401" i="20"/>
  <c r="AE402" i="20"/>
  <c r="AF402" i="20"/>
  <c r="AG402" i="20"/>
  <c r="AE403" i="20"/>
  <c r="AF403" i="20"/>
  <c r="AG403" i="20"/>
  <c r="AE404" i="20"/>
  <c r="AF404" i="20"/>
  <c r="AG404" i="20"/>
  <c r="AE405" i="20"/>
  <c r="AF405" i="20"/>
  <c r="AG405" i="20"/>
  <c r="AE406" i="20"/>
  <c r="AF406" i="20"/>
  <c r="AG406" i="20"/>
  <c r="AE407" i="20"/>
  <c r="AF407" i="20"/>
  <c r="AG407" i="20"/>
  <c r="AE408" i="20"/>
  <c r="AF408" i="20"/>
  <c r="AG408" i="20"/>
  <c r="AE409" i="20"/>
  <c r="AF409" i="20"/>
  <c r="AG409" i="20"/>
  <c r="AE410" i="20"/>
  <c r="AF410" i="20"/>
  <c r="AG410" i="20"/>
  <c r="AE411" i="20"/>
  <c r="AF411" i="20"/>
  <c r="AG411" i="20"/>
  <c r="AE412" i="20"/>
  <c r="AF412" i="20"/>
  <c r="AG412" i="20"/>
  <c r="AE413" i="20"/>
  <c r="AF413" i="20"/>
  <c r="AG413" i="20"/>
  <c r="AE414" i="20"/>
  <c r="AF414" i="20"/>
  <c r="AG414" i="20"/>
  <c r="AE415" i="20"/>
  <c r="AF415" i="20"/>
  <c r="AG415" i="20"/>
  <c r="AE416" i="20"/>
  <c r="AF416" i="20"/>
  <c r="AG416" i="20"/>
  <c r="AE417" i="20"/>
  <c r="AF417" i="20"/>
  <c r="AG417" i="20"/>
  <c r="AE418" i="20"/>
  <c r="AF418" i="20"/>
  <c r="AG418" i="20"/>
  <c r="AE419" i="20"/>
  <c r="AF419" i="20"/>
  <c r="AG419" i="20"/>
  <c r="AE420" i="20"/>
  <c r="AF420" i="20"/>
  <c r="AG420" i="20"/>
  <c r="AE421" i="20"/>
  <c r="AF421" i="20"/>
  <c r="AG421" i="20"/>
  <c r="AE422" i="20"/>
  <c r="AF422" i="20"/>
  <c r="AG422" i="20"/>
  <c r="AE423" i="20"/>
  <c r="AF423" i="20"/>
  <c r="AG423" i="20"/>
  <c r="AE424" i="20"/>
  <c r="AF424" i="20"/>
  <c r="AG424" i="20"/>
  <c r="AE425" i="20"/>
  <c r="AF425" i="20"/>
  <c r="AG425" i="20"/>
  <c r="AE426" i="20"/>
  <c r="AF426" i="20"/>
  <c r="AG426" i="20"/>
  <c r="AE427" i="20"/>
  <c r="AF427" i="20"/>
  <c r="AG427" i="20"/>
  <c r="AE428" i="20"/>
  <c r="AF428" i="20"/>
  <c r="AG428" i="20"/>
  <c r="AE429" i="20"/>
  <c r="AF429" i="20"/>
  <c r="AG429" i="20"/>
  <c r="AE430" i="20"/>
  <c r="AF430" i="20"/>
  <c r="AG430" i="20"/>
  <c r="AE431" i="20"/>
  <c r="AF431" i="20"/>
  <c r="AG431" i="20"/>
  <c r="AE432" i="20"/>
  <c r="AF432" i="20"/>
  <c r="AG432" i="20"/>
  <c r="AE433" i="20"/>
  <c r="AF433" i="20"/>
  <c r="AG433" i="20"/>
  <c r="AE434" i="20"/>
  <c r="AF434" i="20"/>
  <c r="AG434" i="20"/>
  <c r="AE435" i="20"/>
  <c r="AF435" i="20"/>
  <c r="AG435" i="20"/>
  <c r="AE436" i="20"/>
  <c r="AF436" i="20"/>
  <c r="AG436" i="20"/>
  <c r="AE437" i="20"/>
  <c r="AF437" i="20"/>
  <c r="AG437" i="20"/>
  <c r="AE438" i="20"/>
  <c r="AF438" i="20"/>
  <c r="AG438" i="20"/>
  <c r="AE439" i="20"/>
  <c r="AF439" i="20"/>
  <c r="AG439" i="20"/>
  <c r="AE440" i="20"/>
  <c r="AF440" i="20"/>
  <c r="AG440" i="20"/>
  <c r="AE441" i="20"/>
  <c r="AF441" i="20"/>
  <c r="AG441" i="20"/>
  <c r="AE442" i="20"/>
  <c r="AF442" i="20"/>
  <c r="AG442" i="20"/>
  <c r="AE443" i="20"/>
  <c r="AF443" i="20"/>
  <c r="AG443" i="20"/>
  <c r="AE444" i="20"/>
  <c r="AF444" i="20"/>
  <c r="AG444" i="20"/>
  <c r="AE445" i="20"/>
  <c r="AF445" i="20"/>
  <c r="AG445" i="20"/>
  <c r="AE446" i="20"/>
  <c r="AF446" i="20"/>
  <c r="AG446" i="20"/>
  <c r="AE447" i="20"/>
  <c r="AF447" i="20"/>
  <c r="AG447" i="20"/>
  <c r="AE448" i="20"/>
  <c r="AF448" i="20"/>
  <c r="AG448" i="20"/>
  <c r="AE449" i="20"/>
  <c r="AF449" i="20"/>
  <c r="AG449" i="20"/>
  <c r="AE450" i="20"/>
  <c r="AF450" i="20"/>
  <c r="AG450" i="20"/>
  <c r="AE451" i="20"/>
  <c r="AF451" i="20"/>
  <c r="AG451" i="20"/>
  <c r="AE452" i="20"/>
  <c r="AF452" i="20"/>
  <c r="AG452" i="20"/>
  <c r="AE453" i="20"/>
  <c r="AF453" i="20"/>
  <c r="AG453" i="20"/>
  <c r="AE454" i="20"/>
  <c r="AF454" i="20"/>
  <c r="AG454" i="20"/>
  <c r="AE455" i="20"/>
  <c r="AF455" i="20"/>
  <c r="AG455" i="20"/>
  <c r="AE457" i="20"/>
  <c r="AF457" i="20"/>
  <c r="AG457" i="20"/>
  <c r="AE458" i="20"/>
  <c r="AF458" i="20"/>
  <c r="AG458" i="20"/>
  <c r="AE459" i="20"/>
  <c r="AF459" i="20"/>
  <c r="AG459" i="20"/>
  <c r="AE460" i="20"/>
  <c r="AF460" i="20"/>
  <c r="AG460" i="20"/>
  <c r="AE461" i="20"/>
  <c r="AF461" i="20"/>
  <c r="AG461" i="20"/>
  <c r="AE462" i="20"/>
  <c r="AF462" i="20"/>
  <c r="AG462" i="20"/>
  <c r="AE463" i="20"/>
  <c r="AF463" i="20"/>
  <c r="AG463" i="20"/>
  <c r="AE464" i="20"/>
  <c r="AF464" i="20"/>
  <c r="AG464" i="20"/>
  <c r="AE465" i="20"/>
  <c r="AF465" i="20"/>
  <c r="AG465" i="20"/>
  <c r="AE466" i="20"/>
  <c r="AF466" i="20"/>
  <c r="AG466" i="20"/>
  <c r="AE467" i="20"/>
  <c r="AF467" i="20"/>
  <c r="AG467" i="20"/>
  <c r="AE468" i="20"/>
  <c r="AF468" i="20"/>
  <c r="AG468" i="20"/>
  <c r="AE469" i="20"/>
  <c r="AF469" i="20"/>
  <c r="AG469" i="20"/>
  <c r="AE470" i="20"/>
  <c r="AF470" i="20"/>
  <c r="AG470" i="20"/>
  <c r="AE472" i="20"/>
  <c r="AF472" i="20"/>
  <c r="AG472" i="20"/>
  <c r="AE473" i="20"/>
  <c r="AF473" i="20"/>
  <c r="AG473" i="20"/>
  <c r="AE474" i="20"/>
  <c r="AF474" i="20"/>
  <c r="AG474" i="20"/>
  <c r="AE475" i="20"/>
  <c r="AF475" i="20"/>
  <c r="AG475" i="20"/>
  <c r="AE476" i="20"/>
  <c r="AF476" i="20"/>
  <c r="AG476" i="20"/>
  <c r="AE477" i="20"/>
  <c r="AF477" i="20"/>
  <c r="AG477" i="20"/>
  <c r="AE503" i="20"/>
  <c r="AF503" i="20"/>
  <c r="AG503" i="20"/>
  <c r="AE504" i="20"/>
  <c r="AF504" i="20"/>
  <c r="AG504" i="20"/>
  <c r="AI9" i="20" l="1"/>
  <c r="BE9" i="20"/>
  <c r="AJ9" i="20" s="1"/>
  <c r="AI8" i="20"/>
  <c r="BE8" i="20"/>
  <c r="AJ8" i="20" s="1"/>
  <c r="AI7" i="20"/>
  <c r="BE7" i="20"/>
  <c r="AJ7" i="20" s="1"/>
  <c r="AI6" i="20"/>
  <c r="BE6" i="20"/>
  <c r="AJ6" i="20" s="1"/>
  <c r="AQ103" i="20"/>
  <c r="AR103" i="20" s="1"/>
  <c r="AQ341" i="20"/>
  <c r="AR341" i="20" s="1"/>
  <c r="AQ60" i="20"/>
  <c r="AR60" i="20" s="1"/>
  <c r="AS60" i="20" s="1"/>
  <c r="AT60" i="20" s="1"/>
  <c r="AU60" i="20" s="1"/>
  <c r="AQ110" i="20"/>
  <c r="AR110" i="20" s="1"/>
  <c r="AS110" i="20" s="1"/>
  <c r="AT110" i="20" s="1"/>
  <c r="AU110" i="20" s="1"/>
  <c r="AQ316" i="20"/>
  <c r="AR316" i="20" s="1"/>
  <c r="AQ52" i="20"/>
  <c r="AR52" i="20" s="1"/>
  <c r="AQ44" i="20"/>
  <c r="AR44" i="20" s="1"/>
  <c r="AQ104" i="20"/>
  <c r="AR104" i="20" s="1"/>
  <c r="AQ296" i="20"/>
  <c r="AR296" i="20" s="1"/>
  <c r="AQ92" i="20"/>
  <c r="AR92" i="20" s="1"/>
  <c r="AS92" i="20" s="1"/>
  <c r="AT92" i="20" s="1"/>
  <c r="AU92" i="20" s="1"/>
  <c r="AQ108" i="20"/>
  <c r="AR108" i="20" s="1"/>
  <c r="AS108" i="20" s="1"/>
  <c r="AT108" i="20" s="1"/>
  <c r="AU108" i="20" s="1"/>
  <c r="AQ320" i="20"/>
  <c r="AR320" i="20" s="1"/>
  <c r="AS320" i="20" s="1"/>
  <c r="AT320" i="20" s="1"/>
  <c r="AU320" i="20" s="1"/>
  <c r="AQ345" i="20"/>
  <c r="AR345" i="20" s="1"/>
  <c r="AS345" i="20" s="1"/>
  <c r="AT345" i="20" s="1"/>
  <c r="AU345" i="20" s="1"/>
  <c r="AQ354" i="20"/>
  <c r="AR354" i="20" s="1"/>
  <c r="AS354" i="20" s="1"/>
  <c r="AT354" i="20" s="1"/>
  <c r="AU354" i="20" s="1"/>
  <c r="AQ48" i="20"/>
  <c r="AR48" i="20" s="1"/>
  <c r="AS48" i="20" s="1"/>
  <c r="AT48" i="20" s="1"/>
  <c r="AU48" i="20" s="1"/>
  <c r="AQ56" i="20"/>
  <c r="AR56" i="20" s="1"/>
  <c r="AS56" i="20" s="1"/>
  <c r="AT56" i="20" s="1"/>
  <c r="AU56" i="20" s="1"/>
  <c r="AQ288" i="20"/>
  <c r="AR288" i="20" s="1"/>
  <c r="AS288" i="20" s="1"/>
  <c r="AT288" i="20" s="1"/>
  <c r="AU288" i="20" s="1"/>
  <c r="AQ332" i="20"/>
  <c r="AR332" i="20" s="1"/>
  <c r="AS332" i="20" s="1"/>
  <c r="AT332" i="20" s="1"/>
  <c r="AU332" i="20" s="1"/>
  <c r="AQ348" i="20"/>
  <c r="AR348" i="20" s="1"/>
  <c r="AS348" i="20" s="1"/>
  <c r="AT348" i="20" s="1"/>
  <c r="AU348" i="20" s="1"/>
  <c r="AQ333" i="20"/>
  <c r="AR333" i="20" s="1"/>
  <c r="AS333" i="20" s="1"/>
  <c r="AT333" i="20" s="1"/>
  <c r="AU333" i="20" s="1"/>
  <c r="AQ349" i="20"/>
  <c r="AR349" i="20" s="1"/>
  <c r="AS349" i="20" s="1"/>
  <c r="AT349" i="20" s="1"/>
  <c r="AU349" i="20" s="1"/>
  <c r="AQ91" i="20"/>
  <c r="AR91" i="20" s="1"/>
  <c r="AS91" i="20" s="1"/>
  <c r="AT91" i="20" s="1"/>
  <c r="AU91" i="20" s="1"/>
  <c r="AQ276" i="20"/>
  <c r="AR276" i="20" s="1"/>
  <c r="AS276" i="20" s="1"/>
  <c r="AT276" i="20" s="1"/>
  <c r="AU276" i="20" s="1"/>
  <c r="AQ352" i="20"/>
  <c r="AR352" i="20" s="1"/>
  <c r="AS352" i="20" s="1"/>
  <c r="AT352" i="20" s="1"/>
  <c r="AU352" i="20" s="1"/>
  <c r="AQ353" i="20"/>
  <c r="AR353" i="20" s="1"/>
  <c r="AS353" i="20" s="1"/>
  <c r="AT353" i="20" s="1"/>
  <c r="AU353" i="20" s="1"/>
  <c r="AQ338" i="20"/>
  <c r="AR338" i="20" s="1"/>
  <c r="AS338" i="20" s="1"/>
  <c r="AT338" i="20" s="1"/>
  <c r="AU338" i="20" s="1"/>
  <c r="AQ95" i="20"/>
  <c r="AR95" i="20" s="1"/>
  <c r="AS95" i="20" s="1"/>
  <c r="AT95" i="20" s="1"/>
  <c r="AU95" i="20" s="1"/>
  <c r="AQ399" i="20"/>
  <c r="AR399" i="20" s="1"/>
  <c r="AS399" i="20" s="1"/>
  <c r="AT399" i="20" s="1"/>
  <c r="AU399" i="20" s="1"/>
  <c r="AP358" i="20"/>
  <c r="AQ358" i="20" s="1"/>
  <c r="AR358" i="20" s="1"/>
  <c r="AS358" i="20" s="1"/>
  <c r="AT358" i="20" s="1"/>
  <c r="AU358" i="20" s="1"/>
  <c r="AP98" i="20"/>
  <c r="AQ98" i="20" s="1"/>
  <c r="AR98" i="20" s="1"/>
  <c r="AS98" i="20" s="1"/>
  <c r="AT98" i="20" s="1"/>
  <c r="AU98" i="20" s="1"/>
  <c r="AQ356" i="20"/>
  <c r="AR356" i="20" s="1"/>
  <c r="AS356" i="20" s="1"/>
  <c r="AT356" i="20" s="1"/>
  <c r="AU356" i="20" s="1"/>
  <c r="AQ403" i="20"/>
  <c r="AR403" i="20" s="1"/>
  <c r="AS403" i="20" s="1"/>
  <c r="AT403" i="20" s="1"/>
  <c r="AU403" i="20" s="1"/>
  <c r="AQ342" i="20"/>
  <c r="AR342" i="20" s="1"/>
  <c r="AS342" i="20" s="1"/>
  <c r="AT342" i="20" s="1"/>
  <c r="AU342" i="20" s="1"/>
  <c r="AP272" i="20"/>
  <c r="AQ272" i="20" s="1"/>
  <c r="AR272" i="20" s="1"/>
  <c r="AS272" i="20" s="1"/>
  <c r="AT272" i="20" s="1"/>
  <c r="AU272" i="20" s="1"/>
  <c r="AP300" i="20"/>
  <c r="AQ300" i="20" s="1"/>
  <c r="AR300" i="20" s="1"/>
  <c r="AS300" i="20" s="1"/>
  <c r="AT300" i="20" s="1"/>
  <c r="AU300" i="20" s="1"/>
  <c r="AP304" i="20"/>
  <c r="AQ304" i="20" s="1"/>
  <c r="AR304" i="20" s="1"/>
  <c r="AS304" i="20" s="1"/>
  <c r="AT304" i="20" s="1"/>
  <c r="AU304" i="20" s="1"/>
  <c r="AP350" i="20"/>
  <c r="AQ350" i="20" s="1"/>
  <c r="AR350" i="20" s="1"/>
  <c r="AS350" i="20" s="1"/>
  <c r="AT350" i="20" s="1"/>
  <c r="AU350" i="20" s="1"/>
  <c r="AP90" i="20"/>
  <c r="AQ90" i="20" s="1"/>
  <c r="AR90" i="20" s="1"/>
  <c r="AS90" i="20" s="1"/>
  <c r="AT90" i="20" s="1"/>
  <c r="AU90" i="20" s="1"/>
  <c r="AP337" i="20"/>
  <c r="AQ337" i="20" s="1"/>
  <c r="AR337" i="20" s="1"/>
  <c r="AS337" i="20" s="1"/>
  <c r="AT337" i="20" s="1"/>
  <c r="AU337" i="20" s="1"/>
  <c r="AP118" i="20"/>
  <c r="AQ118" i="20" s="1"/>
  <c r="AR118" i="20" s="1"/>
  <c r="AS118" i="20" s="1"/>
  <c r="AT118" i="20" s="1"/>
  <c r="AU118" i="20" s="1"/>
  <c r="AP339" i="20"/>
  <c r="AQ339" i="20" s="1"/>
  <c r="AR339" i="20" s="1"/>
  <c r="AS339" i="20" s="1"/>
  <c r="AT339" i="20" s="1"/>
  <c r="AU339" i="20" s="1"/>
  <c r="AP346" i="20"/>
  <c r="AQ346" i="20" s="1"/>
  <c r="AR346" i="20" s="1"/>
  <c r="AS346" i="20" s="1"/>
  <c r="AT346" i="20" s="1"/>
  <c r="AU346" i="20" s="1"/>
  <c r="AP335" i="20"/>
  <c r="AQ335" i="20" s="1"/>
  <c r="AR335" i="20" s="1"/>
  <c r="AS335" i="20" s="1"/>
  <c r="AT335" i="20" s="1"/>
  <c r="AU335" i="20" s="1"/>
  <c r="AP331" i="20"/>
  <c r="AQ331" i="20" s="1"/>
  <c r="AR331" i="20" s="1"/>
  <c r="AS331" i="20" s="1"/>
  <c r="AP218" i="20"/>
  <c r="AQ218" i="20" s="1"/>
  <c r="AR218" i="20" s="1"/>
  <c r="AP351" i="20"/>
  <c r="AQ351" i="20" s="1"/>
  <c r="AR351" i="20" s="1"/>
  <c r="AP112" i="20"/>
  <c r="AQ112" i="20" s="1"/>
  <c r="AR112" i="20" s="1"/>
  <c r="AS112" i="20" s="1"/>
  <c r="AT112" i="20" s="1"/>
  <c r="AU112" i="20" s="1"/>
  <c r="AP330" i="20"/>
  <c r="AQ330" i="20" s="1"/>
  <c r="AR330" i="20" s="1"/>
  <c r="AS330" i="20" s="1"/>
  <c r="AT330" i="20" s="1"/>
  <c r="AU330" i="20" s="1"/>
  <c r="AP326" i="20"/>
  <c r="AQ326" i="20" s="1"/>
  <c r="AR326" i="20" s="1"/>
  <c r="AP195" i="20"/>
  <c r="AQ195" i="20" s="1"/>
  <c r="AR195" i="20" s="1"/>
  <c r="AS195" i="20" s="1"/>
  <c r="AT195" i="20" s="1"/>
  <c r="AU195" i="20" s="1"/>
  <c r="AP322" i="20"/>
  <c r="AQ322" i="20" s="1"/>
  <c r="AR322" i="20" s="1"/>
  <c r="AS322" i="20" s="1"/>
  <c r="AT322" i="20" s="1"/>
  <c r="AU322" i="20" s="1"/>
  <c r="AP495" i="20"/>
  <c r="AQ495" i="20" s="1"/>
  <c r="AR495" i="20" s="1"/>
  <c r="AS495" i="20" s="1"/>
  <c r="AT495" i="20" s="1"/>
  <c r="AU495" i="20" s="1"/>
  <c r="AP207" i="20"/>
  <c r="AQ207" i="20" s="1"/>
  <c r="AR207" i="20" s="1"/>
  <c r="AS207" i="20" s="1"/>
  <c r="AT207" i="20" s="1"/>
  <c r="AU207" i="20" s="1"/>
  <c r="AV207" i="20" s="1"/>
  <c r="AW207" i="20" s="1"/>
  <c r="AX207" i="20" s="1"/>
  <c r="AZ207" i="20" s="1"/>
  <c r="AP334" i="20"/>
  <c r="AQ334" i="20" s="1"/>
  <c r="AR334" i="20" s="1"/>
  <c r="AS334" i="20" s="1"/>
  <c r="AT334" i="20" s="1"/>
  <c r="AU334" i="20" s="1"/>
  <c r="AP65" i="20"/>
  <c r="AQ65" i="20" s="1"/>
  <c r="AR65" i="20" s="1"/>
  <c r="AS65" i="20" s="1"/>
  <c r="AT65" i="20" s="1"/>
  <c r="AU65" i="20" s="1"/>
  <c r="AP63" i="20"/>
  <c r="AQ63" i="20" s="1"/>
  <c r="AR63" i="20" s="1"/>
  <c r="AS63" i="20" s="1"/>
  <c r="AT63" i="20" s="1"/>
  <c r="AU63" i="20" s="1"/>
  <c r="AV63" i="20" s="1"/>
  <c r="AW63" i="20" s="1"/>
  <c r="AX63" i="20" s="1"/>
  <c r="AZ63" i="20" s="1"/>
  <c r="AP199" i="20"/>
  <c r="AQ199" i="20" s="1"/>
  <c r="AR199" i="20" s="1"/>
  <c r="AS199" i="20" s="1"/>
  <c r="AT199" i="20" s="1"/>
  <c r="AU199" i="20" s="1"/>
  <c r="AV199" i="20" s="1"/>
  <c r="AS8" i="20"/>
  <c r="AT8" i="20" s="1"/>
  <c r="AP24" i="20"/>
  <c r="AQ24" i="20" s="1"/>
  <c r="AR24" i="20" s="1"/>
  <c r="AS11" i="20"/>
  <c r="AT11" i="20" s="1"/>
  <c r="AU11" i="20" s="1"/>
  <c r="AS71" i="20"/>
  <c r="AT71" i="20" s="1"/>
  <c r="AU71" i="20" s="1"/>
  <c r="AS89" i="20"/>
  <c r="AT89" i="20" s="1"/>
  <c r="AU89" i="20" s="1"/>
  <c r="AS176" i="20"/>
  <c r="AT176" i="20" s="1"/>
  <c r="AU176" i="20" s="1"/>
  <c r="AS185" i="20"/>
  <c r="AT185" i="20" s="1"/>
  <c r="AU185" i="20" s="1"/>
  <c r="AS208" i="20"/>
  <c r="AT208" i="20" s="1"/>
  <c r="AU208" i="20" s="1"/>
  <c r="AS226" i="20"/>
  <c r="AT226" i="20" s="1"/>
  <c r="AU226" i="20" s="1"/>
  <c r="AS234" i="20"/>
  <c r="AT234" i="20" s="1"/>
  <c r="AU234" i="20" s="1"/>
  <c r="AP267" i="20"/>
  <c r="AQ267" i="20" s="1"/>
  <c r="AR267" i="20" s="1"/>
  <c r="AS221" i="20"/>
  <c r="AT221" i="20" s="1"/>
  <c r="AU221" i="20" s="1"/>
  <c r="AS228" i="20"/>
  <c r="AT228" i="20" s="1"/>
  <c r="AU228" i="20" s="1"/>
  <c r="AS324" i="20"/>
  <c r="AT324" i="20" s="1"/>
  <c r="AU324" i="20" s="1"/>
  <c r="AP383" i="20"/>
  <c r="AQ383" i="20" s="1"/>
  <c r="AR383" i="20" s="1"/>
  <c r="AS323" i="20"/>
  <c r="AT323" i="20" s="1"/>
  <c r="AU323" i="20" s="1"/>
  <c r="AP384" i="20"/>
  <c r="AQ384" i="20" s="1"/>
  <c r="AR384" i="20" s="1"/>
  <c r="AS397" i="20"/>
  <c r="AT397" i="20" s="1"/>
  <c r="AU397" i="20" s="1"/>
  <c r="AP378" i="20"/>
  <c r="AQ378" i="20" s="1"/>
  <c r="AR378" i="20" s="1"/>
  <c r="AS411" i="20"/>
  <c r="AT411" i="20" s="1"/>
  <c r="AU411" i="20" s="1"/>
  <c r="AS419" i="20"/>
  <c r="AT419" i="20" s="1"/>
  <c r="AU419" i="20" s="1"/>
  <c r="AS427" i="20"/>
  <c r="AT427" i="20" s="1"/>
  <c r="AU427" i="20" s="1"/>
  <c r="AS435" i="20"/>
  <c r="AT435" i="20" s="1"/>
  <c r="AU435" i="20" s="1"/>
  <c r="AS443" i="20"/>
  <c r="AT443" i="20" s="1"/>
  <c r="AU443" i="20" s="1"/>
  <c r="AS451" i="20"/>
  <c r="AT451" i="20" s="1"/>
  <c r="AU451" i="20" s="1"/>
  <c r="AS459" i="20"/>
  <c r="AT459" i="20" s="1"/>
  <c r="AU459" i="20" s="1"/>
  <c r="AS467" i="20"/>
  <c r="AT467" i="20" s="1"/>
  <c r="AU467" i="20" s="1"/>
  <c r="AP390" i="20"/>
  <c r="AQ390" i="20" s="1"/>
  <c r="AR390" i="20" s="1"/>
  <c r="AS400" i="20"/>
  <c r="AT400" i="20" s="1"/>
  <c r="AU400" i="20" s="1"/>
  <c r="AS410" i="20"/>
  <c r="AT410" i="20" s="1"/>
  <c r="AU410" i="20" s="1"/>
  <c r="AS418" i="20"/>
  <c r="AT418" i="20" s="1"/>
  <c r="AU418" i="20" s="1"/>
  <c r="AS426" i="20"/>
  <c r="AT426" i="20" s="1"/>
  <c r="AU426" i="20" s="1"/>
  <c r="AS434" i="20"/>
  <c r="AT434" i="20" s="1"/>
  <c r="AU434" i="20" s="1"/>
  <c r="AS442" i="20"/>
  <c r="AT442" i="20" s="1"/>
  <c r="AU442" i="20" s="1"/>
  <c r="AS450" i="20"/>
  <c r="AT450" i="20" s="1"/>
  <c r="AU450" i="20" s="1"/>
  <c r="AS458" i="20"/>
  <c r="AT458" i="20" s="1"/>
  <c r="AU458" i="20" s="1"/>
  <c r="AS466" i="20"/>
  <c r="AT466" i="20" s="1"/>
  <c r="AU466" i="20" s="1"/>
  <c r="AS475" i="20"/>
  <c r="AT475" i="20" s="1"/>
  <c r="AU475" i="20" s="1"/>
  <c r="AS497" i="20"/>
  <c r="AT497" i="20" s="1"/>
  <c r="AS13" i="20"/>
  <c r="AT13" i="20" s="1"/>
  <c r="AU13" i="20" s="1"/>
  <c r="AP16" i="20"/>
  <c r="AQ16" i="20" s="1"/>
  <c r="AR16" i="20" s="1"/>
  <c r="AS12" i="20"/>
  <c r="AT12" i="20" s="1"/>
  <c r="AU12" i="20" s="1"/>
  <c r="AS74" i="20"/>
  <c r="AT74" i="20" s="1"/>
  <c r="AU74" i="20" s="1"/>
  <c r="AS105" i="20"/>
  <c r="AT105" i="20" s="1"/>
  <c r="AU105" i="20" s="1"/>
  <c r="AS168" i="20"/>
  <c r="AT168" i="20" s="1"/>
  <c r="AU168" i="20" s="1"/>
  <c r="AS177" i="20"/>
  <c r="AT177" i="20" s="1"/>
  <c r="AU177" i="20" s="1"/>
  <c r="AS186" i="20"/>
  <c r="AT186" i="20" s="1"/>
  <c r="AU186" i="20" s="1"/>
  <c r="AS270" i="20"/>
  <c r="AT270" i="20" s="1"/>
  <c r="AU270" i="20" s="1"/>
  <c r="AS278" i="20"/>
  <c r="AT278" i="20" s="1"/>
  <c r="AU278" i="20" s="1"/>
  <c r="AS286" i="20"/>
  <c r="AT286" i="20" s="1"/>
  <c r="AU286" i="20" s="1"/>
  <c r="AS294" i="20"/>
  <c r="AT294" i="20" s="1"/>
  <c r="AU294" i="20" s="1"/>
  <c r="AS302" i="20"/>
  <c r="AT302" i="20" s="1"/>
  <c r="AU302" i="20" s="1"/>
  <c r="AS310" i="20"/>
  <c r="AT310" i="20" s="1"/>
  <c r="AU310" i="20" s="1"/>
  <c r="AS318" i="20"/>
  <c r="AT318" i="20" s="1"/>
  <c r="AU318" i="20" s="1"/>
  <c r="AS215" i="20"/>
  <c r="AT215" i="20" s="1"/>
  <c r="AU215" i="20" s="1"/>
  <c r="AS229" i="20"/>
  <c r="AT229" i="20" s="1"/>
  <c r="AU229" i="20" s="1"/>
  <c r="AP255" i="20"/>
  <c r="AQ255" i="20" s="1"/>
  <c r="AR255" i="20" s="1"/>
  <c r="AS223" i="20"/>
  <c r="AT223" i="20" s="1"/>
  <c r="AU223" i="20" s="1"/>
  <c r="AS231" i="20"/>
  <c r="AT231" i="20" s="1"/>
  <c r="AU231" i="20" s="1"/>
  <c r="AP258" i="20"/>
  <c r="AQ258" i="20" s="1"/>
  <c r="AR258" i="20" s="1"/>
  <c r="AS328" i="20"/>
  <c r="AT328" i="20" s="1"/>
  <c r="AU328" i="20" s="1"/>
  <c r="AP371" i="20"/>
  <c r="AQ371" i="20" s="1"/>
  <c r="AR371" i="20" s="1"/>
  <c r="AP387" i="20"/>
  <c r="AQ387" i="20" s="1"/>
  <c r="AR387" i="20" s="1"/>
  <c r="AS327" i="20"/>
  <c r="AT327" i="20" s="1"/>
  <c r="AU327" i="20" s="1"/>
  <c r="AP372" i="20"/>
  <c r="AQ372" i="20" s="1"/>
  <c r="AR372" i="20" s="1"/>
  <c r="AP388" i="20"/>
  <c r="AQ388" i="20" s="1"/>
  <c r="AR388" i="20" s="1"/>
  <c r="AP398" i="20"/>
  <c r="AQ398" i="20" s="1"/>
  <c r="AR398" i="20" s="1"/>
  <c r="AS405" i="20"/>
  <c r="AT405" i="20" s="1"/>
  <c r="AU405" i="20" s="1"/>
  <c r="AS413" i="20"/>
  <c r="AT413" i="20" s="1"/>
  <c r="AU413" i="20" s="1"/>
  <c r="AS421" i="20"/>
  <c r="AT421" i="20" s="1"/>
  <c r="AU421" i="20" s="1"/>
  <c r="AS429" i="20"/>
  <c r="AT429" i="20" s="1"/>
  <c r="AU429" i="20" s="1"/>
  <c r="AS437" i="20"/>
  <c r="AT437" i="20" s="1"/>
  <c r="AU437" i="20" s="1"/>
  <c r="AS445" i="20"/>
  <c r="AT445" i="20" s="1"/>
  <c r="AU445" i="20" s="1"/>
  <c r="AS453" i="20"/>
  <c r="AT453" i="20" s="1"/>
  <c r="AU453" i="20" s="1"/>
  <c r="AS461" i="20"/>
  <c r="AT461" i="20" s="1"/>
  <c r="AU461" i="20" s="1"/>
  <c r="AS469" i="20"/>
  <c r="AT469" i="20" s="1"/>
  <c r="AU469" i="20" s="1"/>
  <c r="AP370" i="20"/>
  <c r="AQ370" i="20" s="1"/>
  <c r="AR370" i="20" s="1"/>
  <c r="AS404" i="20"/>
  <c r="AT404" i="20" s="1"/>
  <c r="AU404" i="20" s="1"/>
  <c r="AS412" i="20"/>
  <c r="AT412" i="20" s="1"/>
  <c r="AU412" i="20" s="1"/>
  <c r="AS420" i="20"/>
  <c r="AT420" i="20" s="1"/>
  <c r="AU420" i="20" s="1"/>
  <c r="AS428" i="20"/>
  <c r="AT428" i="20" s="1"/>
  <c r="AU428" i="20" s="1"/>
  <c r="AS436" i="20"/>
  <c r="AT436" i="20" s="1"/>
  <c r="AU436" i="20" s="1"/>
  <c r="AS444" i="20"/>
  <c r="AT444" i="20" s="1"/>
  <c r="AU444" i="20" s="1"/>
  <c r="AS452" i="20"/>
  <c r="AT452" i="20" s="1"/>
  <c r="AU452" i="20" s="1"/>
  <c r="AS460" i="20"/>
  <c r="AT460" i="20" s="1"/>
  <c r="AU460" i="20" s="1"/>
  <c r="AS468" i="20"/>
  <c r="AT468" i="20" s="1"/>
  <c r="AU468" i="20" s="1"/>
  <c r="AS492" i="20"/>
  <c r="AT492" i="20" s="1"/>
  <c r="AS9" i="20"/>
  <c r="AT9" i="20" s="1"/>
  <c r="AU9" i="20" s="1"/>
  <c r="AS34" i="20"/>
  <c r="AT34" i="20" s="1"/>
  <c r="AU34" i="20" s="1"/>
  <c r="AS18" i="20"/>
  <c r="AT18" i="20" s="1"/>
  <c r="AU18" i="20" s="1"/>
  <c r="AS81" i="20"/>
  <c r="AT81" i="20" s="1"/>
  <c r="AU81" i="20" s="1"/>
  <c r="AS85" i="20"/>
  <c r="AT85" i="20" s="1"/>
  <c r="AU85" i="20" s="1"/>
  <c r="AS93" i="20"/>
  <c r="AT93" i="20" s="1"/>
  <c r="AU93" i="20" s="1"/>
  <c r="AS169" i="20"/>
  <c r="AT169" i="20" s="1"/>
  <c r="AU169" i="20" s="1"/>
  <c r="AS178" i="20"/>
  <c r="AT178" i="20" s="1"/>
  <c r="AU178" i="20" s="1"/>
  <c r="AS114" i="20"/>
  <c r="AT114" i="20" s="1"/>
  <c r="AU114" i="20" s="1"/>
  <c r="AS192" i="20"/>
  <c r="AT192" i="20" s="1"/>
  <c r="AU192" i="20" s="1"/>
  <c r="AS222" i="20"/>
  <c r="AT222" i="20" s="1"/>
  <c r="AU222" i="20" s="1"/>
  <c r="AS230" i="20"/>
  <c r="AT230" i="20" s="1"/>
  <c r="AU230" i="20" s="1"/>
  <c r="AP259" i="20"/>
  <c r="AQ259" i="20" s="1"/>
  <c r="AR259" i="20" s="1"/>
  <c r="AS224" i="20"/>
  <c r="AT224" i="20" s="1"/>
  <c r="AU224" i="20" s="1"/>
  <c r="AS232" i="20"/>
  <c r="AT232" i="20" s="1"/>
  <c r="AU232" i="20" s="1"/>
  <c r="AP262" i="20"/>
  <c r="AQ262" i="20" s="1"/>
  <c r="AR262" i="20" s="1"/>
  <c r="AP375" i="20"/>
  <c r="AQ375" i="20" s="1"/>
  <c r="AR375" i="20" s="1"/>
  <c r="AP391" i="20"/>
  <c r="AQ391" i="20" s="1"/>
  <c r="AR391" i="20" s="1"/>
  <c r="AP376" i="20"/>
  <c r="AQ376" i="20" s="1"/>
  <c r="AR376" i="20" s="1"/>
  <c r="AP392" i="20"/>
  <c r="AQ392" i="20" s="1"/>
  <c r="AR392" i="20" s="1"/>
  <c r="AS407" i="20"/>
  <c r="AT407" i="20" s="1"/>
  <c r="AU407" i="20" s="1"/>
  <c r="AS415" i="20"/>
  <c r="AT415" i="20" s="1"/>
  <c r="AU415" i="20" s="1"/>
  <c r="AS423" i="20"/>
  <c r="AT423" i="20" s="1"/>
  <c r="AU423" i="20" s="1"/>
  <c r="AS431" i="20"/>
  <c r="AT431" i="20" s="1"/>
  <c r="AU431" i="20" s="1"/>
  <c r="AS439" i="20"/>
  <c r="AT439" i="20" s="1"/>
  <c r="AU439" i="20" s="1"/>
  <c r="AS447" i="20"/>
  <c r="AT447" i="20" s="1"/>
  <c r="AU447" i="20" s="1"/>
  <c r="AS455" i="20"/>
  <c r="AT455" i="20" s="1"/>
  <c r="AU455" i="20" s="1"/>
  <c r="AS463" i="20"/>
  <c r="AT463" i="20" s="1"/>
  <c r="AU463" i="20" s="1"/>
  <c r="AP386" i="20"/>
  <c r="AQ386" i="20" s="1"/>
  <c r="AR386" i="20" s="1"/>
  <c r="AS406" i="20"/>
  <c r="AT406" i="20" s="1"/>
  <c r="AU406" i="20" s="1"/>
  <c r="AS414" i="20"/>
  <c r="AT414" i="20" s="1"/>
  <c r="AU414" i="20" s="1"/>
  <c r="AS422" i="20"/>
  <c r="AT422" i="20" s="1"/>
  <c r="AU422" i="20" s="1"/>
  <c r="AS430" i="20"/>
  <c r="AT430" i="20" s="1"/>
  <c r="AU430" i="20" s="1"/>
  <c r="AS438" i="20"/>
  <c r="AT438" i="20" s="1"/>
  <c r="AU438" i="20" s="1"/>
  <c r="AS446" i="20"/>
  <c r="AT446" i="20" s="1"/>
  <c r="AU446" i="20" s="1"/>
  <c r="AS454" i="20"/>
  <c r="AT454" i="20" s="1"/>
  <c r="AU454" i="20" s="1"/>
  <c r="AS462" i="20"/>
  <c r="AT462" i="20" s="1"/>
  <c r="AU462" i="20" s="1"/>
  <c r="AS470" i="20"/>
  <c r="AT470" i="20" s="1"/>
  <c r="AU470" i="20" s="1"/>
  <c r="AS493" i="20"/>
  <c r="AT493" i="20" s="1"/>
  <c r="AS39" i="20"/>
  <c r="AT39" i="20" s="1"/>
  <c r="AU39" i="20" s="1"/>
  <c r="AS49" i="20"/>
  <c r="AT49" i="20" s="1"/>
  <c r="AU49" i="20" s="1"/>
  <c r="AS101" i="20"/>
  <c r="AT101" i="20" s="1"/>
  <c r="AU101" i="20" s="1"/>
  <c r="AS109" i="20"/>
  <c r="AT109" i="20" s="1"/>
  <c r="AU109" i="20" s="1"/>
  <c r="AS170" i="20"/>
  <c r="AT170" i="20" s="1"/>
  <c r="AU170" i="20" s="1"/>
  <c r="AS184" i="20"/>
  <c r="AT184" i="20" s="1"/>
  <c r="AU184" i="20" s="1"/>
  <c r="AS130" i="20"/>
  <c r="AT130" i="20" s="1"/>
  <c r="AU130" i="20" s="1"/>
  <c r="AS274" i="20"/>
  <c r="AT274" i="20" s="1"/>
  <c r="AU274" i="20" s="1"/>
  <c r="AS282" i="20"/>
  <c r="AT282" i="20" s="1"/>
  <c r="AU282" i="20" s="1"/>
  <c r="AS290" i="20"/>
  <c r="AT290" i="20" s="1"/>
  <c r="AU290" i="20" s="1"/>
  <c r="AS298" i="20"/>
  <c r="AT298" i="20" s="1"/>
  <c r="AU298" i="20" s="1"/>
  <c r="AS306" i="20"/>
  <c r="AT306" i="20" s="1"/>
  <c r="AU306" i="20" s="1"/>
  <c r="AS314" i="20"/>
  <c r="AT314" i="20" s="1"/>
  <c r="AU314" i="20" s="1"/>
  <c r="AS200" i="20"/>
  <c r="AT200" i="20" s="1"/>
  <c r="AU200" i="20" s="1"/>
  <c r="AS225" i="20"/>
  <c r="AT225" i="20" s="1"/>
  <c r="AU225" i="20" s="1"/>
  <c r="AS233" i="20"/>
  <c r="AT233" i="20" s="1"/>
  <c r="AU233" i="20" s="1"/>
  <c r="AP263" i="20"/>
  <c r="AQ263" i="20" s="1"/>
  <c r="AR263" i="20" s="1"/>
  <c r="AS213" i="20"/>
  <c r="AT213" i="20" s="1"/>
  <c r="AU213" i="20" s="1"/>
  <c r="AS227" i="20"/>
  <c r="AT227" i="20" s="1"/>
  <c r="AU227" i="20" s="1"/>
  <c r="AP266" i="20"/>
  <c r="AQ266" i="20" s="1"/>
  <c r="AR266" i="20" s="1"/>
  <c r="AP379" i="20"/>
  <c r="AQ379" i="20" s="1"/>
  <c r="AR379" i="20" s="1"/>
  <c r="AP380" i="20"/>
  <c r="AQ380" i="20" s="1"/>
  <c r="AR380" i="20" s="1"/>
  <c r="AP382" i="20"/>
  <c r="AQ382" i="20" s="1"/>
  <c r="AR382" i="20" s="1"/>
  <c r="AS409" i="20"/>
  <c r="AT409" i="20" s="1"/>
  <c r="AU409" i="20" s="1"/>
  <c r="AS417" i="20"/>
  <c r="AT417" i="20" s="1"/>
  <c r="AU417" i="20" s="1"/>
  <c r="AS425" i="20"/>
  <c r="AT425" i="20" s="1"/>
  <c r="AU425" i="20" s="1"/>
  <c r="AS433" i="20"/>
  <c r="AT433" i="20" s="1"/>
  <c r="AU433" i="20" s="1"/>
  <c r="AS441" i="20"/>
  <c r="AT441" i="20" s="1"/>
  <c r="AU441" i="20" s="1"/>
  <c r="AS449" i="20"/>
  <c r="AT449" i="20" s="1"/>
  <c r="AU449" i="20" s="1"/>
  <c r="AS457" i="20"/>
  <c r="AT457" i="20" s="1"/>
  <c r="AU457" i="20" s="1"/>
  <c r="AS465" i="20"/>
  <c r="AT465" i="20" s="1"/>
  <c r="AU465" i="20" s="1"/>
  <c r="AP374" i="20"/>
  <c r="AQ374" i="20" s="1"/>
  <c r="AR374" i="20" s="1"/>
  <c r="AS396" i="20"/>
  <c r="AT396" i="20" s="1"/>
  <c r="AU396" i="20" s="1"/>
  <c r="AS408" i="20"/>
  <c r="AT408" i="20" s="1"/>
  <c r="AU408" i="20" s="1"/>
  <c r="AS416" i="20"/>
  <c r="AT416" i="20" s="1"/>
  <c r="AU416" i="20" s="1"/>
  <c r="AS424" i="20"/>
  <c r="AT424" i="20" s="1"/>
  <c r="AU424" i="20" s="1"/>
  <c r="AS432" i="20"/>
  <c r="AT432" i="20" s="1"/>
  <c r="AU432" i="20" s="1"/>
  <c r="AS440" i="20"/>
  <c r="AT440" i="20" s="1"/>
  <c r="AU440" i="20" s="1"/>
  <c r="AS448" i="20"/>
  <c r="AT448" i="20" s="1"/>
  <c r="AU448" i="20" s="1"/>
  <c r="AS456" i="20"/>
  <c r="AT456" i="20" s="1"/>
  <c r="AU456" i="20" s="1"/>
  <c r="AS464" i="20"/>
  <c r="AT464" i="20" s="1"/>
  <c r="AU464" i="20" s="1"/>
  <c r="AS472" i="20"/>
  <c r="AT472" i="20" s="1"/>
  <c r="AU472" i="20" s="1"/>
  <c r="AS496" i="20"/>
  <c r="AT496" i="20" s="1"/>
  <c r="AU496" i="20" s="1"/>
  <c r="AS504" i="20"/>
  <c r="AT504" i="20" s="1"/>
  <c r="AU504" i="20" s="1"/>
  <c r="AP15" i="20"/>
  <c r="AQ15" i="20" s="1"/>
  <c r="AR15" i="20" s="1"/>
  <c r="AS29" i="20"/>
  <c r="AT29" i="20" s="1"/>
  <c r="AU29" i="20" s="1"/>
  <c r="AS44" i="20"/>
  <c r="AT44" i="20" s="1"/>
  <c r="AU44" i="20" s="1"/>
  <c r="AS52" i="20"/>
  <c r="AT52" i="20" s="1"/>
  <c r="AU52" i="20" s="1"/>
  <c r="AS88" i="20"/>
  <c r="AT88" i="20" s="1"/>
  <c r="AU88" i="20" s="1"/>
  <c r="AS104" i="20"/>
  <c r="AT104" i="20" s="1"/>
  <c r="AU104" i="20" s="1"/>
  <c r="AP119" i="20"/>
  <c r="AQ119" i="20" s="1"/>
  <c r="AR119" i="20" s="1"/>
  <c r="AP135" i="20"/>
  <c r="AQ135" i="20" s="1"/>
  <c r="AR135" i="20" s="1"/>
  <c r="AP145" i="20"/>
  <c r="AQ145" i="20" s="1"/>
  <c r="AR145" i="20" s="1"/>
  <c r="AP149" i="20"/>
  <c r="AQ149" i="20" s="1"/>
  <c r="AR149" i="20" s="1"/>
  <c r="AP153" i="20"/>
  <c r="AQ153" i="20" s="1"/>
  <c r="AR153" i="20" s="1"/>
  <c r="AP157" i="20"/>
  <c r="AQ157" i="20" s="1"/>
  <c r="AR157" i="20" s="1"/>
  <c r="AP161" i="20"/>
  <c r="AQ161" i="20" s="1"/>
  <c r="AR161" i="20" s="1"/>
  <c r="AP165" i="20"/>
  <c r="AQ165" i="20" s="1"/>
  <c r="AR165" i="20" s="1"/>
  <c r="AS87" i="20"/>
  <c r="AT87" i="20" s="1"/>
  <c r="AU87" i="20" s="1"/>
  <c r="AS103" i="20"/>
  <c r="AT103" i="20" s="1"/>
  <c r="AU103" i="20" s="1"/>
  <c r="AS86" i="20"/>
  <c r="AT86" i="20" s="1"/>
  <c r="AU86" i="20" s="1"/>
  <c r="AS102" i="20"/>
  <c r="AT102" i="20" s="1"/>
  <c r="AU102" i="20" s="1"/>
  <c r="AP117" i="20"/>
  <c r="AQ117" i="20" s="1"/>
  <c r="AR117" i="20" s="1"/>
  <c r="AP133" i="20"/>
  <c r="AQ133" i="20" s="1"/>
  <c r="AR133" i="20" s="1"/>
  <c r="AP201" i="20"/>
  <c r="AQ201" i="20" s="1"/>
  <c r="AR201" i="20" s="1"/>
  <c r="AS175" i="20"/>
  <c r="AT175" i="20" s="1"/>
  <c r="AU175" i="20" s="1"/>
  <c r="AP239" i="20"/>
  <c r="AQ239" i="20" s="1"/>
  <c r="AR239" i="20" s="1"/>
  <c r="AP243" i="20"/>
  <c r="AQ243" i="20" s="1"/>
  <c r="AR243" i="20" s="1"/>
  <c r="AP247" i="20"/>
  <c r="AQ247" i="20" s="1"/>
  <c r="AR247" i="20" s="1"/>
  <c r="AP251" i="20"/>
  <c r="AQ251" i="20" s="1"/>
  <c r="AR251" i="20" s="1"/>
  <c r="AS171" i="20"/>
  <c r="AT171" i="20" s="1"/>
  <c r="AU171" i="20" s="1"/>
  <c r="AS203" i="20"/>
  <c r="AT203" i="20" s="1"/>
  <c r="AU203" i="20" s="1"/>
  <c r="AP275" i="20"/>
  <c r="AQ275" i="20" s="1"/>
  <c r="AR275" i="20" s="1"/>
  <c r="AP283" i="20"/>
  <c r="AQ283" i="20" s="1"/>
  <c r="AR283" i="20" s="1"/>
  <c r="AP291" i="20"/>
  <c r="AQ291" i="20" s="1"/>
  <c r="AR291" i="20" s="1"/>
  <c r="AP299" i="20"/>
  <c r="AQ299" i="20" s="1"/>
  <c r="AR299" i="20" s="1"/>
  <c r="AP307" i="20"/>
  <c r="AQ307" i="20" s="1"/>
  <c r="AR307" i="20" s="1"/>
  <c r="AP315" i="20"/>
  <c r="AQ315" i="20" s="1"/>
  <c r="AR315" i="20" s="1"/>
  <c r="AS292" i="20"/>
  <c r="AT292" i="20" s="1"/>
  <c r="AU292" i="20" s="1"/>
  <c r="AS308" i="20"/>
  <c r="AT308" i="20" s="1"/>
  <c r="AU308" i="20" s="1"/>
  <c r="AP360" i="20"/>
  <c r="AQ360" i="20" s="1"/>
  <c r="AR360" i="20" s="1"/>
  <c r="AP364" i="20"/>
  <c r="AQ364" i="20" s="1"/>
  <c r="AR364" i="20" s="1"/>
  <c r="AP368" i="20"/>
  <c r="AQ368" i="20" s="1"/>
  <c r="AR368" i="20" s="1"/>
  <c r="AP269" i="20"/>
  <c r="AQ269" i="20" s="1"/>
  <c r="AR269" i="20" s="1"/>
  <c r="AP285" i="20"/>
  <c r="AQ285" i="20" s="1"/>
  <c r="AR285" i="20" s="1"/>
  <c r="AP301" i="20"/>
  <c r="AQ301" i="20" s="1"/>
  <c r="AR301" i="20" s="1"/>
  <c r="AP317" i="20"/>
  <c r="AQ317" i="20" s="1"/>
  <c r="AR317" i="20" s="1"/>
  <c r="AS336" i="20"/>
  <c r="AT336" i="20" s="1"/>
  <c r="AU336" i="20" s="1"/>
  <c r="AP19" i="20"/>
  <c r="AQ19" i="20" s="1"/>
  <c r="AR19" i="20" s="1"/>
  <c r="AS14" i="20"/>
  <c r="AT14" i="20" s="1"/>
  <c r="AU14" i="20" s="1"/>
  <c r="AS22" i="20"/>
  <c r="AT22" i="20" s="1"/>
  <c r="AU22" i="20" s="1"/>
  <c r="AS37" i="20"/>
  <c r="AT37" i="20" s="1"/>
  <c r="AU37" i="20" s="1"/>
  <c r="AS17" i="20"/>
  <c r="AT17" i="20" s="1"/>
  <c r="AU17" i="20" s="1"/>
  <c r="AS46" i="20"/>
  <c r="AT46" i="20" s="1"/>
  <c r="AU46" i="20" s="1"/>
  <c r="AS54" i="20"/>
  <c r="AT54" i="20" s="1"/>
  <c r="AU54" i="20" s="1"/>
  <c r="AS47" i="20"/>
  <c r="AT47" i="20" s="1"/>
  <c r="AU47" i="20" s="1"/>
  <c r="AS30" i="20"/>
  <c r="AT30" i="20" s="1"/>
  <c r="AU30" i="20" s="1"/>
  <c r="AS45" i="20"/>
  <c r="AT45" i="20" s="1"/>
  <c r="AU45" i="20" s="1"/>
  <c r="AS61" i="20"/>
  <c r="AT61" i="20" s="1"/>
  <c r="AU61" i="20" s="1"/>
  <c r="AS66" i="20"/>
  <c r="AT66" i="20" s="1"/>
  <c r="AU66" i="20" s="1"/>
  <c r="AS28" i="20"/>
  <c r="AT28" i="20" s="1"/>
  <c r="AU28" i="20" s="1"/>
  <c r="AV33" i="20"/>
  <c r="AW33" i="20" s="1"/>
  <c r="AX33" i="20" s="1"/>
  <c r="AZ33" i="20" s="1"/>
  <c r="AS38" i="20"/>
  <c r="AT38" i="20" s="1"/>
  <c r="AU38" i="20" s="1"/>
  <c r="AS51" i="20"/>
  <c r="AT51" i="20" s="1"/>
  <c r="AU51" i="20" s="1"/>
  <c r="AS62" i="20"/>
  <c r="AT62" i="20" s="1"/>
  <c r="AU62" i="20" s="1"/>
  <c r="AS57" i="20"/>
  <c r="AT57" i="20" s="1"/>
  <c r="AU57" i="20" s="1"/>
  <c r="AS72" i="20"/>
  <c r="AT72" i="20" s="1"/>
  <c r="AU72" i="20" s="1"/>
  <c r="AS41" i="20"/>
  <c r="AT41" i="20" s="1"/>
  <c r="AU41" i="20" s="1"/>
  <c r="AS70" i="20"/>
  <c r="AT70" i="20" s="1"/>
  <c r="AU70" i="20" s="1"/>
  <c r="AS67" i="20"/>
  <c r="AT67" i="20" s="1"/>
  <c r="AU67" i="20" s="1"/>
  <c r="AS78" i="20"/>
  <c r="AT78" i="20" s="1"/>
  <c r="AU78" i="20" s="1"/>
  <c r="AP123" i="20"/>
  <c r="AQ123" i="20" s="1"/>
  <c r="AR123" i="20" s="1"/>
  <c r="AP139" i="20"/>
  <c r="AQ139" i="20" s="1"/>
  <c r="AR139" i="20" s="1"/>
  <c r="AP146" i="20"/>
  <c r="AQ146" i="20" s="1"/>
  <c r="AR146" i="20" s="1"/>
  <c r="AP150" i="20"/>
  <c r="AQ150" i="20" s="1"/>
  <c r="AR150" i="20" s="1"/>
  <c r="AP154" i="20"/>
  <c r="AQ154" i="20" s="1"/>
  <c r="AR154" i="20" s="1"/>
  <c r="AP158" i="20"/>
  <c r="AQ158" i="20" s="1"/>
  <c r="AR158" i="20" s="1"/>
  <c r="AP162" i="20"/>
  <c r="AQ162" i="20" s="1"/>
  <c r="AR162" i="20" s="1"/>
  <c r="AS69" i="20"/>
  <c r="AT69" i="20" s="1"/>
  <c r="AU69" i="20" s="1"/>
  <c r="AS80" i="20"/>
  <c r="AT80" i="20" s="1"/>
  <c r="AU80" i="20" s="1"/>
  <c r="AS107" i="20"/>
  <c r="AT107" i="20" s="1"/>
  <c r="AU107" i="20" s="1"/>
  <c r="AS106" i="20"/>
  <c r="AT106" i="20" s="1"/>
  <c r="AU106" i="20" s="1"/>
  <c r="AP121" i="20"/>
  <c r="AQ121" i="20" s="1"/>
  <c r="AR121" i="20" s="1"/>
  <c r="AP137" i="20"/>
  <c r="AQ137" i="20" s="1"/>
  <c r="AR137" i="20" s="1"/>
  <c r="AS82" i="20"/>
  <c r="AT82" i="20" s="1"/>
  <c r="AU82" i="20" s="1"/>
  <c r="AS120" i="20"/>
  <c r="AT120" i="20" s="1"/>
  <c r="AU120" i="20" s="1"/>
  <c r="AS136" i="20"/>
  <c r="AT136" i="20" s="1"/>
  <c r="AU136" i="20" s="1"/>
  <c r="AS126" i="20"/>
  <c r="AT126" i="20" s="1"/>
  <c r="AU126" i="20" s="1"/>
  <c r="AS142" i="20"/>
  <c r="AT142" i="20" s="1"/>
  <c r="AU142" i="20" s="1"/>
  <c r="AS124" i="20"/>
  <c r="AT124" i="20" s="1"/>
  <c r="AU124" i="20" s="1"/>
  <c r="AS140" i="20"/>
  <c r="AT140" i="20" s="1"/>
  <c r="AU140" i="20" s="1"/>
  <c r="AP205" i="20"/>
  <c r="AQ205" i="20" s="1"/>
  <c r="AR205" i="20" s="1"/>
  <c r="AS138" i="20"/>
  <c r="AT138" i="20" s="1"/>
  <c r="AU138" i="20" s="1"/>
  <c r="AS183" i="20"/>
  <c r="AT183" i="20" s="1"/>
  <c r="AU183" i="20" s="1"/>
  <c r="AS202" i="20"/>
  <c r="AT202" i="20" s="1"/>
  <c r="AU202" i="20" s="1"/>
  <c r="AP236" i="20"/>
  <c r="AQ236" i="20" s="1"/>
  <c r="AR236" i="20" s="1"/>
  <c r="AP240" i="20"/>
  <c r="AQ240" i="20" s="1"/>
  <c r="AR240" i="20" s="1"/>
  <c r="AP244" i="20"/>
  <c r="AQ244" i="20" s="1"/>
  <c r="AR244" i="20" s="1"/>
  <c r="AP248" i="20"/>
  <c r="AQ248" i="20" s="1"/>
  <c r="AR248" i="20" s="1"/>
  <c r="AP252" i="20"/>
  <c r="AQ252" i="20" s="1"/>
  <c r="AR252" i="20" s="1"/>
  <c r="AS97" i="20"/>
  <c r="AT97" i="20" s="1"/>
  <c r="AU97" i="20" s="1"/>
  <c r="AS179" i="20"/>
  <c r="AT179" i="20" s="1"/>
  <c r="AU179" i="20" s="1"/>
  <c r="AS206" i="20"/>
  <c r="AT206" i="20" s="1"/>
  <c r="AU206" i="20" s="1"/>
  <c r="AS172" i="20"/>
  <c r="AT172" i="20" s="1"/>
  <c r="AU172" i="20" s="1"/>
  <c r="AS174" i="20"/>
  <c r="AT174" i="20" s="1"/>
  <c r="AU174" i="20" s="1"/>
  <c r="AS181" i="20"/>
  <c r="AT181" i="20" s="1"/>
  <c r="AU181" i="20" s="1"/>
  <c r="AS188" i="20"/>
  <c r="AT188" i="20" s="1"/>
  <c r="AU188" i="20" s="1"/>
  <c r="AS190" i="20"/>
  <c r="AT190" i="20" s="1"/>
  <c r="AU190" i="20" s="1"/>
  <c r="AS198" i="20"/>
  <c r="AT198" i="20" s="1"/>
  <c r="AU198" i="20" s="1"/>
  <c r="AS210" i="20"/>
  <c r="AT210" i="20" s="1"/>
  <c r="AU210" i="20" s="1"/>
  <c r="AS214" i="20"/>
  <c r="AT214" i="20" s="1"/>
  <c r="AU214" i="20" s="1"/>
  <c r="AS194" i="20"/>
  <c r="AT194" i="20" s="1"/>
  <c r="AU194" i="20" s="1"/>
  <c r="AS219" i="20"/>
  <c r="AT219" i="20" s="1"/>
  <c r="AU219" i="20" s="1"/>
  <c r="AP261" i="20"/>
  <c r="AQ261" i="20" s="1"/>
  <c r="AR261" i="20" s="1"/>
  <c r="AS217" i="20"/>
  <c r="AT217" i="20" s="1"/>
  <c r="AU217" i="20" s="1"/>
  <c r="AP260" i="20"/>
  <c r="AQ260" i="20" s="1"/>
  <c r="AR260" i="20" s="1"/>
  <c r="AP268" i="20"/>
  <c r="AQ268" i="20" s="1"/>
  <c r="AR268" i="20" s="1"/>
  <c r="AS280" i="20"/>
  <c r="AT280" i="20" s="1"/>
  <c r="AU280" i="20" s="1"/>
  <c r="AS296" i="20"/>
  <c r="AT296" i="20" s="1"/>
  <c r="AU296" i="20" s="1"/>
  <c r="AS312" i="20"/>
  <c r="AT312" i="20" s="1"/>
  <c r="AU312" i="20" s="1"/>
  <c r="AP361" i="20"/>
  <c r="AQ361" i="20" s="1"/>
  <c r="AR361" i="20" s="1"/>
  <c r="AP365" i="20"/>
  <c r="AQ365" i="20" s="1"/>
  <c r="AR365" i="20" s="1"/>
  <c r="AP369" i="20"/>
  <c r="AQ369" i="20" s="1"/>
  <c r="AR369" i="20" s="1"/>
  <c r="AP273" i="20"/>
  <c r="AQ273" i="20" s="1"/>
  <c r="AR273" i="20" s="1"/>
  <c r="AP289" i="20"/>
  <c r="AQ289" i="20" s="1"/>
  <c r="AR289" i="20" s="1"/>
  <c r="AP305" i="20"/>
  <c r="AQ305" i="20" s="1"/>
  <c r="AR305" i="20" s="1"/>
  <c r="AP321" i="20"/>
  <c r="AQ321" i="20" s="1"/>
  <c r="AR321" i="20" s="1"/>
  <c r="AS340" i="20"/>
  <c r="AT340" i="20" s="1"/>
  <c r="AU340" i="20" s="1"/>
  <c r="AS341" i="20"/>
  <c r="AT341" i="20" s="1"/>
  <c r="AU341" i="20" s="1"/>
  <c r="AS357" i="20"/>
  <c r="AT357" i="20" s="1"/>
  <c r="AU357" i="20" s="1"/>
  <c r="AS326" i="20"/>
  <c r="AT326" i="20" s="1"/>
  <c r="AU326" i="20" s="1"/>
  <c r="AP377" i="20"/>
  <c r="AQ377" i="20" s="1"/>
  <c r="AR377" i="20" s="1"/>
  <c r="AP385" i="20"/>
  <c r="AQ385" i="20" s="1"/>
  <c r="AR385" i="20" s="1"/>
  <c r="AP393" i="20"/>
  <c r="AQ393" i="20" s="1"/>
  <c r="AR393" i="20" s="1"/>
  <c r="AS355" i="20"/>
  <c r="AT355" i="20" s="1"/>
  <c r="AU355" i="20" s="1"/>
  <c r="AS401" i="20"/>
  <c r="AT401" i="20" s="1"/>
  <c r="AU401" i="20" s="1"/>
  <c r="AP394" i="20"/>
  <c r="AQ394" i="20" s="1"/>
  <c r="AR394" i="20" s="1"/>
  <c r="AS329" i="20"/>
  <c r="AT329" i="20" s="1"/>
  <c r="AU329" i="20" s="1"/>
  <c r="AS477" i="20"/>
  <c r="AT477" i="20" s="1"/>
  <c r="AU477" i="20" s="1"/>
  <c r="AS491" i="20"/>
  <c r="AT491" i="20" s="1"/>
  <c r="AS499" i="20"/>
  <c r="AT499" i="20" s="1"/>
  <c r="AS473" i="20"/>
  <c r="AT473" i="20" s="1"/>
  <c r="AU473" i="20" s="1"/>
  <c r="AS494" i="20"/>
  <c r="AT494" i="20" s="1"/>
  <c r="AU494" i="20" s="1"/>
  <c r="AP23" i="20"/>
  <c r="AQ23" i="20" s="1"/>
  <c r="AR23" i="20" s="1"/>
  <c r="AS40" i="20"/>
  <c r="AT40" i="20" s="1"/>
  <c r="AU40" i="20" s="1"/>
  <c r="AS96" i="20"/>
  <c r="AT96" i="20" s="1"/>
  <c r="AU96" i="20" s="1"/>
  <c r="AP111" i="20"/>
  <c r="AQ111" i="20" s="1"/>
  <c r="AR111" i="20" s="1"/>
  <c r="AP127" i="20"/>
  <c r="AQ127" i="20" s="1"/>
  <c r="AR127" i="20" s="1"/>
  <c r="AP143" i="20"/>
  <c r="AQ143" i="20" s="1"/>
  <c r="AR143" i="20" s="1"/>
  <c r="AP147" i="20"/>
  <c r="AQ147" i="20" s="1"/>
  <c r="AR147" i="20" s="1"/>
  <c r="AP151" i="20"/>
  <c r="AQ151" i="20" s="1"/>
  <c r="AR151" i="20" s="1"/>
  <c r="AP155" i="20"/>
  <c r="AQ155" i="20" s="1"/>
  <c r="AR155" i="20" s="1"/>
  <c r="AP159" i="20"/>
  <c r="AQ159" i="20" s="1"/>
  <c r="AR159" i="20" s="1"/>
  <c r="AP163" i="20"/>
  <c r="AQ163" i="20" s="1"/>
  <c r="AR163" i="20" s="1"/>
  <c r="AS94" i="20"/>
  <c r="AT94" i="20" s="1"/>
  <c r="AU94" i="20" s="1"/>
  <c r="AP125" i="20"/>
  <c r="AQ125" i="20" s="1"/>
  <c r="AR125" i="20" s="1"/>
  <c r="AP141" i="20"/>
  <c r="AQ141" i="20" s="1"/>
  <c r="AR141" i="20" s="1"/>
  <c r="AP209" i="20"/>
  <c r="AQ209" i="20" s="1"/>
  <c r="AR209" i="20" s="1"/>
  <c r="AS191" i="20"/>
  <c r="AT191" i="20" s="1"/>
  <c r="AU191" i="20" s="1"/>
  <c r="AP237" i="20"/>
  <c r="AQ237" i="20" s="1"/>
  <c r="AR237" i="20" s="1"/>
  <c r="AP241" i="20"/>
  <c r="AQ241" i="20" s="1"/>
  <c r="AR241" i="20" s="1"/>
  <c r="AP245" i="20"/>
  <c r="AQ245" i="20" s="1"/>
  <c r="AR245" i="20" s="1"/>
  <c r="AP249" i="20"/>
  <c r="AQ249" i="20" s="1"/>
  <c r="AR249" i="20" s="1"/>
  <c r="AP253" i="20"/>
  <c r="AQ253" i="20" s="1"/>
  <c r="AR253" i="20" s="1"/>
  <c r="AS187" i="20"/>
  <c r="AT187" i="20" s="1"/>
  <c r="AU187" i="20" s="1"/>
  <c r="AP271" i="20"/>
  <c r="AQ271" i="20" s="1"/>
  <c r="AR271" i="20" s="1"/>
  <c r="AP279" i="20"/>
  <c r="AQ279" i="20" s="1"/>
  <c r="AR279" i="20" s="1"/>
  <c r="AP287" i="20"/>
  <c r="AQ287" i="20" s="1"/>
  <c r="AR287" i="20" s="1"/>
  <c r="AP295" i="20"/>
  <c r="AQ295" i="20" s="1"/>
  <c r="AR295" i="20" s="1"/>
  <c r="AP303" i="20"/>
  <c r="AQ303" i="20" s="1"/>
  <c r="AR303" i="20" s="1"/>
  <c r="AP311" i="20"/>
  <c r="AQ311" i="20" s="1"/>
  <c r="AR311" i="20" s="1"/>
  <c r="AP319" i="20"/>
  <c r="AQ319" i="20" s="1"/>
  <c r="AR319" i="20" s="1"/>
  <c r="AS284" i="20"/>
  <c r="AT284" i="20" s="1"/>
  <c r="AU284" i="20" s="1"/>
  <c r="AS316" i="20"/>
  <c r="AT316" i="20" s="1"/>
  <c r="AU316" i="20" s="1"/>
  <c r="AP362" i="20"/>
  <c r="AQ362" i="20" s="1"/>
  <c r="AR362" i="20" s="1"/>
  <c r="AP366" i="20"/>
  <c r="AQ366" i="20" s="1"/>
  <c r="AR366" i="20" s="1"/>
  <c r="AP277" i="20"/>
  <c r="AQ277" i="20" s="1"/>
  <c r="AR277" i="20" s="1"/>
  <c r="AP293" i="20"/>
  <c r="AQ293" i="20" s="1"/>
  <c r="AR293" i="20" s="1"/>
  <c r="AP309" i="20"/>
  <c r="AQ309" i="20" s="1"/>
  <c r="AR309" i="20" s="1"/>
  <c r="AS344" i="20"/>
  <c r="AT344" i="20" s="1"/>
  <c r="AU344" i="20" s="1"/>
  <c r="AP395" i="20"/>
  <c r="AQ395" i="20" s="1"/>
  <c r="AR395" i="20" s="1"/>
  <c r="AS359" i="20"/>
  <c r="AT359" i="20" s="1"/>
  <c r="AU359" i="20" s="1"/>
  <c r="AP27" i="20"/>
  <c r="AQ27" i="20" s="1"/>
  <c r="AR27" i="20" s="1"/>
  <c r="AS25" i="20"/>
  <c r="AT25" i="20" s="1"/>
  <c r="AU25" i="20" s="1"/>
  <c r="AS42" i="20"/>
  <c r="AT42" i="20" s="1"/>
  <c r="AU42" i="20" s="1"/>
  <c r="AS50" i="20"/>
  <c r="AT50" i="20" s="1"/>
  <c r="AU50" i="20" s="1"/>
  <c r="AS58" i="20"/>
  <c r="AT58" i="20" s="1"/>
  <c r="AU58" i="20" s="1"/>
  <c r="AP20" i="20"/>
  <c r="AQ20" i="20" s="1"/>
  <c r="AR20" i="20" s="1"/>
  <c r="AS55" i="20"/>
  <c r="AT55" i="20" s="1"/>
  <c r="AU55" i="20" s="1"/>
  <c r="AS10" i="20"/>
  <c r="AT10" i="20" s="1"/>
  <c r="AU10" i="20" s="1"/>
  <c r="AS32" i="20"/>
  <c r="AT32" i="20" s="1"/>
  <c r="AU32" i="20" s="1"/>
  <c r="AS53" i="20"/>
  <c r="AT53" i="20" s="1"/>
  <c r="AU53" i="20" s="1"/>
  <c r="AP21" i="20"/>
  <c r="AQ21" i="20" s="1"/>
  <c r="AR21" i="20" s="1"/>
  <c r="AV31" i="20"/>
  <c r="AW31" i="20" s="1"/>
  <c r="AX31" i="20" s="1"/>
  <c r="AZ31" i="20" s="1"/>
  <c r="AS35" i="20"/>
  <c r="AT35" i="20" s="1"/>
  <c r="AU35" i="20" s="1"/>
  <c r="AS43" i="20"/>
  <c r="AT43" i="20" s="1"/>
  <c r="AU43" i="20" s="1"/>
  <c r="AS59" i="20"/>
  <c r="AT59" i="20" s="1"/>
  <c r="AU59" i="20" s="1"/>
  <c r="AS36" i="20"/>
  <c r="AT36" i="20" s="1"/>
  <c r="AU36" i="20" s="1"/>
  <c r="AS68" i="20"/>
  <c r="AT68" i="20" s="1"/>
  <c r="AU68" i="20" s="1"/>
  <c r="AS73" i="20"/>
  <c r="AT73" i="20" s="1"/>
  <c r="AU73" i="20" s="1"/>
  <c r="AS64" i="20"/>
  <c r="AT64" i="20" s="1"/>
  <c r="AU64" i="20" s="1"/>
  <c r="AS77" i="20"/>
  <c r="AT77" i="20" s="1"/>
  <c r="AU77" i="20" s="1"/>
  <c r="AS76" i="20"/>
  <c r="AT76" i="20" s="1"/>
  <c r="AU76" i="20" s="1"/>
  <c r="AS84" i="20"/>
  <c r="AT84" i="20" s="1"/>
  <c r="AU84" i="20" s="1"/>
  <c r="AS100" i="20"/>
  <c r="AT100" i="20" s="1"/>
  <c r="AU100" i="20" s="1"/>
  <c r="AP115" i="20"/>
  <c r="AQ115" i="20" s="1"/>
  <c r="AR115" i="20" s="1"/>
  <c r="AP131" i="20"/>
  <c r="AQ131" i="20" s="1"/>
  <c r="AR131" i="20" s="1"/>
  <c r="AP144" i="20"/>
  <c r="AQ144" i="20" s="1"/>
  <c r="AR144" i="20" s="1"/>
  <c r="AP148" i="20"/>
  <c r="AQ148" i="20" s="1"/>
  <c r="AR148" i="20" s="1"/>
  <c r="AP152" i="20"/>
  <c r="AQ152" i="20" s="1"/>
  <c r="AR152" i="20" s="1"/>
  <c r="AP156" i="20"/>
  <c r="AQ156" i="20" s="1"/>
  <c r="AR156" i="20" s="1"/>
  <c r="AP160" i="20"/>
  <c r="AQ160" i="20" s="1"/>
  <c r="AR160" i="20" s="1"/>
  <c r="AP164" i="20"/>
  <c r="AQ164" i="20" s="1"/>
  <c r="AR164" i="20" s="1"/>
  <c r="AS79" i="20"/>
  <c r="AT79" i="20" s="1"/>
  <c r="AU79" i="20" s="1"/>
  <c r="AS83" i="20"/>
  <c r="AT83" i="20" s="1"/>
  <c r="AU83" i="20" s="1"/>
  <c r="AS99" i="20"/>
  <c r="AT99" i="20" s="1"/>
  <c r="AU99" i="20" s="1"/>
  <c r="AS26" i="20"/>
  <c r="AT26" i="20" s="1"/>
  <c r="AU26" i="20" s="1"/>
  <c r="AP113" i="20"/>
  <c r="AQ113" i="20" s="1"/>
  <c r="AR113" i="20" s="1"/>
  <c r="AP129" i="20"/>
  <c r="AQ129" i="20" s="1"/>
  <c r="AR129" i="20" s="1"/>
  <c r="AS75" i="20"/>
  <c r="AT75" i="20" s="1"/>
  <c r="AU75" i="20" s="1"/>
  <c r="AS128" i="20"/>
  <c r="AT128" i="20" s="1"/>
  <c r="AU128" i="20" s="1"/>
  <c r="AS134" i="20"/>
  <c r="AT134" i="20" s="1"/>
  <c r="AU134" i="20" s="1"/>
  <c r="AS116" i="20"/>
  <c r="AT116" i="20" s="1"/>
  <c r="AU116" i="20" s="1"/>
  <c r="AS132" i="20"/>
  <c r="AT132" i="20" s="1"/>
  <c r="AU132" i="20" s="1"/>
  <c r="AP197" i="20"/>
  <c r="AQ197" i="20" s="1"/>
  <c r="AR197" i="20" s="1"/>
  <c r="AS122" i="20"/>
  <c r="AT122" i="20" s="1"/>
  <c r="AU122" i="20" s="1"/>
  <c r="AS167" i="20"/>
  <c r="AT167" i="20" s="1"/>
  <c r="AU167" i="20" s="1"/>
  <c r="AP238" i="20"/>
  <c r="AQ238" i="20" s="1"/>
  <c r="AR238" i="20" s="1"/>
  <c r="AP242" i="20"/>
  <c r="AQ242" i="20" s="1"/>
  <c r="AR242" i="20" s="1"/>
  <c r="AP246" i="20"/>
  <c r="AQ246" i="20" s="1"/>
  <c r="AR246" i="20" s="1"/>
  <c r="AP250" i="20"/>
  <c r="AQ250" i="20" s="1"/>
  <c r="AR250" i="20" s="1"/>
  <c r="AP254" i="20"/>
  <c r="AQ254" i="20" s="1"/>
  <c r="AR254" i="20" s="1"/>
  <c r="AS166" i="20"/>
  <c r="AT166" i="20" s="1"/>
  <c r="AU166" i="20" s="1"/>
  <c r="AS173" i="20"/>
  <c r="AT173" i="20" s="1"/>
  <c r="AU173" i="20" s="1"/>
  <c r="AS180" i="20"/>
  <c r="AT180" i="20" s="1"/>
  <c r="AU180" i="20" s="1"/>
  <c r="AS182" i="20"/>
  <c r="AT182" i="20" s="1"/>
  <c r="AU182" i="20" s="1"/>
  <c r="AS189" i="20"/>
  <c r="AT189" i="20" s="1"/>
  <c r="AU189" i="20" s="1"/>
  <c r="AS196" i="20"/>
  <c r="AT196" i="20" s="1"/>
  <c r="AU196" i="20" s="1"/>
  <c r="AS204" i="20"/>
  <c r="AT204" i="20" s="1"/>
  <c r="AU204" i="20" s="1"/>
  <c r="AS212" i="20"/>
  <c r="AT212" i="20" s="1"/>
  <c r="AU212" i="20" s="1"/>
  <c r="AS216" i="20"/>
  <c r="AT216" i="20" s="1"/>
  <c r="AU216" i="20" s="1"/>
  <c r="AS220" i="20"/>
  <c r="AT220" i="20" s="1"/>
  <c r="AU220" i="20" s="1"/>
  <c r="AS211" i="20"/>
  <c r="AT211" i="20" s="1"/>
  <c r="AU211" i="20" s="1"/>
  <c r="AP257" i="20"/>
  <c r="AQ257" i="20" s="1"/>
  <c r="AR257" i="20" s="1"/>
  <c r="AP265" i="20"/>
  <c r="AQ265" i="20" s="1"/>
  <c r="AR265" i="20" s="1"/>
  <c r="AS193" i="20"/>
  <c r="AT193" i="20" s="1"/>
  <c r="AU193" i="20" s="1"/>
  <c r="AP256" i="20"/>
  <c r="AQ256" i="20" s="1"/>
  <c r="AR256" i="20" s="1"/>
  <c r="AP264" i="20"/>
  <c r="AQ264" i="20" s="1"/>
  <c r="AR264" i="20" s="1"/>
  <c r="AP363" i="20"/>
  <c r="AQ363" i="20" s="1"/>
  <c r="AR363" i="20" s="1"/>
  <c r="AP367" i="20"/>
  <c r="AQ367" i="20" s="1"/>
  <c r="AR367" i="20" s="1"/>
  <c r="AP281" i="20"/>
  <c r="AQ281" i="20" s="1"/>
  <c r="AR281" i="20" s="1"/>
  <c r="AP297" i="20"/>
  <c r="AQ297" i="20" s="1"/>
  <c r="AR297" i="20" s="1"/>
  <c r="AP313" i="20"/>
  <c r="AQ313" i="20" s="1"/>
  <c r="AR313" i="20" s="1"/>
  <c r="AS235" i="20"/>
  <c r="AT235" i="20" s="1"/>
  <c r="AU235" i="20" s="1"/>
  <c r="AP373" i="20"/>
  <c r="AQ373" i="20" s="1"/>
  <c r="AR373" i="20" s="1"/>
  <c r="AP381" i="20"/>
  <c r="AQ381" i="20" s="1"/>
  <c r="AR381" i="20" s="1"/>
  <c r="AP389" i="20"/>
  <c r="AQ389" i="20" s="1"/>
  <c r="AR389" i="20" s="1"/>
  <c r="AP402" i="20"/>
  <c r="AQ402" i="20" s="1"/>
  <c r="AR402" i="20" s="1"/>
  <c r="AS347" i="20"/>
  <c r="AT347" i="20" s="1"/>
  <c r="AU347" i="20" s="1"/>
  <c r="AS325" i="20"/>
  <c r="AT325" i="20" s="1"/>
  <c r="AU325" i="20" s="1"/>
  <c r="AS343" i="20"/>
  <c r="AT343" i="20" s="1"/>
  <c r="AU343" i="20" s="1"/>
  <c r="AS474" i="20"/>
  <c r="AT474" i="20" s="1"/>
  <c r="AU474" i="20" s="1"/>
  <c r="AS503" i="20"/>
  <c r="AT503" i="20" s="1"/>
  <c r="AU503" i="20" s="1"/>
  <c r="AS476" i="20"/>
  <c r="AT476" i="20" s="1"/>
  <c r="AU476" i="20" s="1"/>
  <c r="AS502" i="20"/>
  <c r="AT502" i="20" s="1"/>
  <c r="AS498" i="20"/>
  <c r="AT498" i="20" s="1"/>
  <c r="W11" i="20"/>
  <c r="W12" i="20"/>
  <c r="W13" i="20"/>
  <c r="W14" i="20"/>
  <c r="W15"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W41" i="20"/>
  <c r="W42" i="20"/>
  <c r="W43" i="20"/>
  <c r="W44" i="20"/>
  <c r="W45" i="20"/>
  <c r="W46" i="20"/>
  <c r="W47" i="20"/>
  <c r="W48" i="20"/>
  <c r="W49" i="20"/>
  <c r="W50" i="20"/>
  <c r="W51" i="20"/>
  <c r="W52" i="20"/>
  <c r="W53" i="20"/>
  <c r="W54" i="20"/>
  <c r="W55" i="20"/>
  <c r="W56" i="20"/>
  <c r="W57" i="20"/>
  <c r="W58" i="20"/>
  <c r="W59" i="20"/>
  <c r="W60" i="20"/>
  <c r="W61" i="20"/>
  <c r="W62" i="20"/>
  <c r="W63" i="20"/>
  <c r="W64" i="20"/>
  <c r="W65" i="20"/>
  <c r="W66" i="20"/>
  <c r="W67" i="20"/>
  <c r="W68" i="20"/>
  <c r="W69" i="20"/>
  <c r="W70" i="20"/>
  <c r="W71" i="20"/>
  <c r="W72" i="20"/>
  <c r="W73" i="20"/>
  <c r="W74" i="20"/>
  <c r="W75" i="20"/>
  <c r="W76" i="20"/>
  <c r="W77" i="20"/>
  <c r="W78" i="20"/>
  <c r="W79" i="20"/>
  <c r="W80" i="20"/>
  <c r="W81" i="20"/>
  <c r="W82" i="20"/>
  <c r="W83" i="20"/>
  <c r="W84" i="20"/>
  <c r="W85" i="20"/>
  <c r="W86" i="20"/>
  <c r="W87" i="20"/>
  <c r="W88" i="20"/>
  <c r="W89" i="20"/>
  <c r="W90" i="20"/>
  <c r="W91" i="20"/>
  <c r="W92" i="20"/>
  <c r="W93" i="20"/>
  <c r="W94" i="20"/>
  <c r="W95" i="20"/>
  <c r="W96" i="20"/>
  <c r="W97" i="20"/>
  <c r="W98" i="20"/>
  <c r="W99" i="20"/>
  <c r="W100" i="20"/>
  <c r="W101" i="20"/>
  <c r="W102" i="20"/>
  <c r="W103" i="20"/>
  <c r="W104" i="20"/>
  <c r="W105" i="20"/>
  <c r="W106" i="20"/>
  <c r="W107" i="20"/>
  <c r="W108" i="20"/>
  <c r="W109" i="20"/>
  <c r="W110" i="20"/>
  <c r="W111" i="20"/>
  <c r="W112" i="20"/>
  <c r="W113" i="20"/>
  <c r="W114" i="20"/>
  <c r="W115" i="20"/>
  <c r="W116" i="20"/>
  <c r="W117" i="20"/>
  <c r="W118" i="20"/>
  <c r="W119" i="20"/>
  <c r="W120" i="20"/>
  <c r="W121" i="20"/>
  <c r="W122" i="20"/>
  <c r="W123" i="20"/>
  <c r="W124" i="20"/>
  <c r="W125" i="20"/>
  <c r="W126" i="20"/>
  <c r="W127" i="20"/>
  <c r="W128" i="20"/>
  <c r="W129" i="20"/>
  <c r="W130" i="20"/>
  <c r="W131" i="20"/>
  <c r="W132" i="20"/>
  <c r="W133" i="20"/>
  <c r="W134" i="20"/>
  <c r="W135" i="20"/>
  <c r="W136" i="20"/>
  <c r="W137" i="20"/>
  <c r="W138" i="20"/>
  <c r="W139" i="20"/>
  <c r="W140" i="20"/>
  <c r="W141" i="20"/>
  <c r="W142" i="20"/>
  <c r="W143" i="20"/>
  <c r="W144" i="20"/>
  <c r="W145" i="20"/>
  <c r="W146" i="20"/>
  <c r="W147" i="20"/>
  <c r="W148" i="20"/>
  <c r="W149" i="20"/>
  <c r="W150" i="20"/>
  <c r="W151" i="20"/>
  <c r="W152" i="20"/>
  <c r="W153" i="20"/>
  <c r="W154" i="20"/>
  <c r="W155" i="20"/>
  <c r="W156" i="20"/>
  <c r="W157" i="20"/>
  <c r="W158" i="20"/>
  <c r="W159" i="20"/>
  <c r="W160" i="20"/>
  <c r="W161" i="20"/>
  <c r="W162" i="20"/>
  <c r="W163" i="20"/>
  <c r="W164" i="20"/>
  <c r="W165" i="20"/>
  <c r="W166" i="20"/>
  <c r="W167" i="20"/>
  <c r="W168" i="20"/>
  <c r="W169" i="20"/>
  <c r="W170" i="20"/>
  <c r="W171" i="20"/>
  <c r="W172" i="20"/>
  <c r="W173" i="20"/>
  <c r="W174" i="20"/>
  <c r="W175" i="20"/>
  <c r="W176" i="20"/>
  <c r="W177" i="20"/>
  <c r="W178" i="20"/>
  <c r="W179" i="20"/>
  <c r="W180" i="20"/>
  <c r="W181" i="20"/>
  <c r="W182" i="20"/>
  <c r="W183" i="20"/>
  <c r="W184" i="20"/>
  <c r="W185" i="20"/>
  <c r="W186" i="20"/>
  <c r="W187" i="20"/>
  <c r="W188" i="20"/>
  <c r="W189" i="20"/>
  <c r="W190" i="20"/>
  <c r="W191" i="20"/>
  <c r="W192" i="20"/>
  <c r="W193" i="20"/>
  <c r="W194" i="20"/>
  <c r="W195" i="20"/>
  <c r="W196" i="20"/>
  <c r="W197" i="20"/>
  <c r="W198" i="20"/>
  <c r="W199" i="20"/>
  <c r="W200" i="20"/>
  <c r="W201" i="20"/>
  <c r="W202" i="20"/>
  <c r="W203" i="20"/>
  <c r="W204" i="20"/>
  <c r="W205" i="20"/>
  <c r="W206" i="20"/>
  <c r="W207" i="20"/>
  <c r="W208" i="20"/>
  <c r="W209" i="20"/>
  <c r="W210" i="20"/>
  <c r="W211" i="20"/>
  <c r="W212" i="20"/>
  <c r="W213" i="20"/>
  <c r="W214" i="20"/>
  <c r="W215" i="20"/>
  <c r="W216" i="20"/>
  <c r="W217" i="20"/>
  <c r="W218" i="20"/>
  <c r="W219" i="20"/>
  <c r="W220" i="20"/>
  <c r="W221" i="20"/>
  <c r="W222" i="20"/>
  <c r="W223" i="20"/>
  <c r="W224" i="20"/>
  <c r="W225" i="20"/>
  <c r="W226" i="20"/>
  <c r="W227" i="20"/>
  <c r="W228" i="20"/>
  <c r="W229" i="20"/>
  <c r="W230" i="20"/>
  <c r="W231" i="20"/>
  <c r="W232" i="20"/>
  <c r="W233" i="20"/>
  <c r="W234" i="20"/>
  <c r="W235" i="20"/>
  <c r="W236" i="20"/>
  <c r="W237" i="20"/>
  <c r="W238" i="20"/>
  <c r="W239" i="20"/>
  <c r="W240" i="20"/>
  <c r="W241" i="20"/>
  <c r="W242" i="20"/>
  <c r="W243" i="20"/>
  <c r="W244" i="20"/>
  <c r="W245" i="20"/>
  <c r="W246" i="20"/>
  <c r="W247" i="20"/>
  <c r="W248" i="20"/>
  <c r="W249" i="20"/>
  <c r="W250" i="20"/>
  <c r="W251" i="20"/>
  <c r="W252" i="20"/>
  <c r="W253" i="20"/>
  <c r="W254" i="20"/>
  <c r="W255" i="20"/>
  <c r="W256" i="20"/>
  <c r="W257" i="20"/>
  <c r="W258" i="20"/>
  <c r="W259" i="20"/>
  <c r="W260" i="20"/>
  <c r="W261" i="20"/>
  <c r="W262" i="20"/>
  <c r="W263" i="20"/>
  <c r="W264" i="20"/>
  <c r="W265" i="20"/>
  <c r="W266" i="20"/>
  <c r="W267" i="20"/>
  <c r="W268" i="20"/>
  <c r="W269" i="20"/>
  <c r="W270" i="20"/>
  <c r="W271" i="20"/>
  <c r="W272" i="20"/>
  <c r="W273" i="20"/>
  <c r="W274" i="20"/>
  <c r="W275" i="20"/>
  <c r="W276" i="20"/>
  <c r="W277" i="20"/>
  <c r="W278" i="20"/>
  <c r="W279" i="20"/>
  <c r="W280" i="20"/>
  <c r="W281" i="20"/>
  <c r="W282" i="20"/>
  <c r="W283" i="20"/>
  <c r="W284" i="20"/>
  <c r="W285" i="20"/>
  <c r="W286" i="20"/>
  <c r="W287" i="20"/>
  <c r="W288" i="20"/>
  <c r="W289" i="20"/>
  <c r="W290" i="20"/>
  <c r="W291" i="20"/>
  <c r="W292" i="20"/>
  <c r="W293" i="20"/>
  <c r="W294" i="20"/>
  <c r="W295" i="20"/>
  <c r="W296" i="20"/>
  <c r="W297" i="20"/>
  <c r="W298" i="20"/>
  <c r="W299" i="20"/>
  <c r="W300" i="20"/>
  <c r="W301" i="20"/>
  <c r="W302" i="20"/>
  <c r="W303" i="20"/>
  <c r="W304" i="20"/>
  <c r="W305" i="20"/>
  <c r="W306" i="20"/>
  <c r="W307" i="20"/>
  <c r="W308" i="20"/>
  <c r="W309" i="20"/>
  <c r="W310" i="20"/>
  <c r="W311" i="20"/>
  <c r="W312" i="20"/>
  <c r="W313" i="20"/>
  <c r="W314" i="20"/>
  <c r="W315" i="20"/>
  <c r="W316" i="20"/>
  <c r="W317" i="20"/>
  <c r="W318" i="20"/>
  <c r="W319" i="20"/>
  <c r="W320" i="20"/>
  <c r="W321" i="20"/>
  <c r="W322" i="20"/>
  <c r="W323" i="20"/>
  <c r="W324" i="20"/>
  <c r="W325" i="20"/>
  <c r="W326" i="20"/>
  <c r="W327" i="20"/>
  <c r="W328" i="20"/>
  <c r="W329" i="20"/>
  <c r="W330" i="20"/>
  <c r="W331" i="20"/>
  <c r="W332" i="20"/>
  <c r="W333" i="20"/>
  <c r="W334" i="20"/>
  <c r="W335" i="20"/>
  <c r="W336" i="20"/>
  <c r="W337" i="20"/>
  <c r="W338" i="20"/>
  <c r="W339" i="20"/>
  <c r="W340" i="20"/>
  <c r="W341" i="20"/>
  <c r="W342" i="20"/>
  <c r="W343" i="20"/>
  <c r="W344" i="20"/>
  <c r="W345" i="20"/>
  <c r="W346" i="20"/>
  <c r="W347" i="20"/>
  <c r="W348" i="20"/>
  <c r="W349" i="20"/>
  <c r="W350" i="20"/>
  <c r="W351" i="20"/>
  <c r="W352" i="20"/>
  <c r="W353" i="20"/>
  <c r="W354" i="20"/>
  <c r="W355" i="20"/>
  <c r="W356" i="20"/>
  <c r="W357" i="20"/>
  <c r="W358" i="20"/>
  <c r="W359" i="20"/>
  <c r="W360" i="20"/>
  <c r="W361" i="20"/>
  <c r="W362" i="20"/>
  <c r="W363" i="20"/>
  <c r="W364" i="20"/>
  <c r="W365" i="20"/>
  <c r="W366" i="20"/>
  <c r="W367" i="20"/>
  <c r="W368" i="20"/>
  <c r="W369" i="20"/>
  <c r="W370" i="20"/>
  <c r="W371" i="20"/>
  <c r="W372" i="20"/>
  <c r="W373" i="20"/>
  <c r="W374" i="20"/>
  <c r="W375" i="20"/>
  <c r="W376" i="20"/>
  <c r="W377" i="20"/>
  <c r="W378" i="20"/>
  <c r="W379" i="20"/>
  <c r="W380" i="20"/>
  <c r="W381" i="20"/>
  <c r="W382" i="20"/>
  <c r="W383" i="20"/>
  <c r="W384" i="20"/>
  <c r="W385" i="20"/>
  <c r="W386" i="20"/>
  <c r="W387" i="20"/>
  <c r="W388" i="20"/>
  <c r="W389" i="20"/>
  <c r="W390" i="20"/>
  <c r="W391" i="20"/>
  <c r="W392" i="20"/>
  <c r="W393" i="20"/>
  <c r="W394" i="20"/>
  <c r="W395" i="20"/>
  <c r="W396" i="20"/>
  <c r="W397" i="20"/>
  <c r="W398" i="20"/>
  <c r="W399" i="20"/>
  <c r="W400" i="20"/>
  <c r="W401" i="20"/>
  <c r="W402" i="20"/>
  <c r="W403" i="20"/>
  <c r="W404" i="20"/>
  <c r="W405" i="20"/>
  <c r="W406" i="20"/>
  <c r="W407" i="20"/>
  <c r="W408" i="20"/>
  <c r="W409" i="20"/>
  <c r="W410" i="20"/>
  <c r="W411" i="20"/>
  <c r="W412" i="20"/>
  <c r="W413" i="20"/>
  <c r="W414" i="20"/>
  <c r="W415" i="20"/>
  <c r="W416" i="20"/>
  <c r="W417" i="20"/>
  <c r="W418" i="20"/>
  <c r="W419" i="20"/>
  <c r="W420" i="20"/>
  <c r="W421" i="20"/>
  <c r="W422" i="20"/>
  <c r="W423" i="20"/>
  <c r="W424" i="20"/>
  <c r="W425" i="20"/>
  <c r="W426" i="20"/>
  <c r="W427" i="20"/>
  <c r="W428" i="20"/>
  <c r="W429" i="20"/>
  <c r="W430" i="20"/>
  <c r="W431" i="20"/>
  <c r="W432" i="20"/>
  <c r="W433" i="20"/>
  <c r="W434" i="20"/>
  <c r="W435" i="20"/>
  <c r="W436" i="20"/>
  <c r="W437" i="20"/>
  <c r="W438" i="20"/>
  <c r="W439" i="20"/>
  <c r="W440" i="20"/>
  <c r="W441" i="20"/>
  <c r="W442" i="20"/>
  <c r="W443" i="20"/>
  <c r="W444" i="20"/>
  <c r="W445" i="20"/>
  <c r="W446" i="20"/>
  <c r="W447" i="20"/>
  <c r="W448" i="20"/>
  <c r="W449" i="20"/>
  <c r="W450" i="20"/>
  <c r="W451" i="20"/>
  <c r="W452" i="20"/>
  <c r="W453" i="20"/>
  <c r="W454" i="20"/>
  <c r="W455" i="20"/>
  <c r="W456" i="20"/>
  <c r="W457" i="20"/>
  <c r="W458" i="20"/>
  <c r="W459" i="20"/>
  <c r="W460" i="20"/>
  <c r="W461" i="20"/>
  <c r="W462" i="20"/>
  <c r="W463" i="20"/>
  <c r="W464" i="20"/>
  <c r="W465" i="20"/>
  <c r="W466" i="20"/>
  <c r="W467" i="20"/>
  <c r="W468" i="20"/>
  <c r="W469" i="20"/>
  <c r="W470" i="20"/>
  <c r="W471" i="20"/>
  <c r="W472" i="20"/>
  <c r="W473" i="20"/>
  <c r="W474" i="20"/>
  <c r="W475" i="20"/>
  <c r="W476" i="20"/>
  <c r="W477" i="20"/>
  <c r="W480" i="20"/>
  <c r="W481" i="20"/>
  <c r="W482" i="20"/>
  <c r="W483" i="20"/>
  <c r="W484" i="20"/>
  <c r="W485" i="20"/>
  <c r="W486" i="20"/>
  <c r="W487" i="20"/>
  <c r="W488" i="20"/>
  <c r="W490" i="20"/>
  <c r="W491" i="20"/>
  <c r="W493" i="20"/>
  <c r="W494" i="20"/>
  <c r="W495" i="20"/>
  <c r="W496" i="20"/>
  <c r="W497" i="20"/>
  <c r="W498" i="20"/>
  <c r="W499" i="20"/>
  <c r="W500" i="20"/>
  <c r="W501" i="20"/>
  <c r="W502" i="20"/>
  <c r="W503" i="20"/>
  <c r="W504" i="20"/>
  <c r="X7" i="20"/>
  <c r="X8" i="20"/>
  <c r="X9" i="20"/>
  <c r="X10" i="20"/>
  <c r="X11" i="20"/>
  <c r="X12" i="20"/>
  <c r="X13" i="20"/>
  <c r="X14" i="20"/>
  <c r="X15" i="20"/>
  <c r="X16" i="20"/>
  <c r="X17" i="20"/>
  <c r="X18" i="20"/>
  <c r="X19" i="20"/>
  <c r="X20" i="20"/>
  <c r="X21" i="20"/>
  <c r="X22" i="20"/>
  <c r="X23" i="20"/>
  <c r="X24" i="20"/>
  <c r="X25" i="20"/>
  <c r="X26" i="20"/>
  <c r="X27" i="20"/>
  <c r="X28" i="20"/>
  <c r="X29" i="20"/>
  <c r="X30" i="20"/>
  <c r="X31"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66" i="20"/>
  <c r="X67" i="20"/>
  <c r="X68" i="20"/>
  <c r="X69" i="20"/>
  <c r="X70" i="20"/>
  <c r="X71" i="20"/>
  <c r="X72" i="20"/>
  <c r="X73" i="20"/>
  <c r="X74" i="20"/>
  <c r="X75" i="20"/>
  <c r="X76" i="20"/>
  <c r="X77" i="20"/>
  <c r="X78" i="20"/>
  <c r="X79" i="20"/>
  <c r="X80" i="20"/>
  <c r="X81" i="20"/>
  <c r="X82" i="20"/>
  <c r="X83" i="20"/>
  <c r="X84" i="20"/>
  <c r="X85" i="20"/>
  <c r="X86" i="20"/>
  <c r="X87" i="20"/>
  <c r="X88" i="20"/>
  <c r="X89" i="20"/>
  <c r="X90" i="20"/>
  <c r="X91" i="20"/>
  <c r="X92" i="20"/>
  <c r="X93" i="20"/>
  <c r="X94" i="20"/>
  <c r="X95" i="20"/>
  <c r="X96" i="20"/>
  <c r="X97" i="20"/>
  <c r="X98" i="20"/>
  <c r="X99" i="20"/>
  <c r="X100" i="20"/>
  <c r="X101" i="20"/>
  <c r="X102" i="20"/>
  <c r="X103" i="20"/>
  <c r="X104" i="20"/>
  <c r="X105" i="20"/>
  <c r="X106" i="20"/>
  <c r="X107" i="20"/>
  <c r="X108" i="20"/>
  <c r="X109" i="20"/>
  <c r="X110" i="20"/>
  <c r="X111" i="20"/>
  <c r="X112" i="20"/>
  <c r="X113" i="20"/>
  <c r="X114" i="20"/>
  <c r="X115" i="20"/>
  <c r="X116" i="20"/>
  <c r="X117" i="20"/>
  <c r="X118" i="20"/>
  <c r="X119" i="20"/>
  <c r="X120" i="20"/>
  <c r="X121" i="20"/>
  <c r="X122" i="20"/>
  <c r="X123" i="20"/>
  <c r="X124" i="20"/>
  <c r="X125" i="20"/>
  <c r="X126" i="20"/>
  <c r="X127" i="20"/>
  <c r="X128" i="20"/>
  <c r="X129" i="20"/>
  <c r="X130" i="20"/>
  <c r="X131" i="20"/>
  <c r="X132" i="20"/>
  <c r="X133" i="20"/>
  <c r="X134" i="20"/>
  <c r="X135" i="20"/>
  <c r="X136" i="20"/>
  <c r="X137" i="20"/>
  <c r="X138" i="20"/>
  <c r="X139" i="20"/>
  <c r="X140" i="20"/>
  <c r="X141" i="20"/>
  <c r="X142" i="20"/>
  <c r="X143" i="20"/>
  <c r="X144" i="20"/>
  <c r="X145" i="20"/>
  <c r="X146" i="20"/>
  <c r="X147" i="20"/>
  <c r="X148" i="20"/>
  <c r="X149" i="20"/>
  <c r="X150" i="20"/>
  <c r="X151" i="20"/>
  <c r="X152" i="20"/>
  <c r="X153" i="20"/>
  <c r="X154" i="20"/>
  <c r="X155" i="20"/>
  <c r="X156" i="20"/>
  <c r="X157" i="20"/>
  <c r="X158" i="20"/>
  <c r="X159" i="20"/>
  <c r="X160" i="20"/>
  <c r="X161" i="20"/>
  <c r="X162" i="20"/>
  <c r="X163" i="20"/>
  <c r="X164" i="20"/>
  <c r="X165" i="20"/>
  <c r="X166" i="20"/>
  <c r="X167" i="20"/>
  <c r="X168" i="20"/>
  <c r="X169" i="20"/>
  <c r="X170" i="20"/>
  <c r="X171" i="20"/>
  <c r="X172" i="20"/>
  <c r="X173" i="20"/>
  <c r="X174" i="20"/>
  <c r="X175" i="20"/>
  <c r="X176" i="20"/>
  <c r="X177" i="20"/>
  <c r="X178" i="20"/>
  <c r="X179" i="20"/>
  <c r="X180" i="20"/>
  <c r="X181" i="20"/>
  <c r="X182" i="20"/>
  <c r="X183" i="20"/>
  <c r="X184" i="20"/>
  <c r="X185" i="20"/>
  <c r="X186" i="20"/>
  <c r="X187" i="20"/>
  <c r="X188" i="20"/>
  <c r="X189" i="20"/>
  <c r="X190" i="20"/>
  <c r="X191" i="20"/>
  <c r="X192" i="20"/>
  <c r="X193" i="20"/>
  <c r="X194" i="20"/>
  <c r="X195" i="20"/>
  <c r="X196" i="20"/>
  <c r="X197" i="20"/>
  <c r="X198" i="20"/>
  <c r="X199" i="20"/>
  <c r="X200" i="20"/>
  <c r="X201" i="20"/>
  <c r="X202" i="20"/>
  <c r="X203" i="20"/>
  <c r="X204" i="20"/>
  <c r="X205" i="20"/>
  <c r="X206" i="20"/>
  <c r="X207" i="20"/>
  <c r="X208" i="20"/>
  <c r="X209" i="20"/>
  <c r="X210" i="20"/>
  <c r="X211" i="20"/>
  <c r="X212" i="20"/>
  <c r="X213" i="20"/>
  <c r="X214" i="20"/>
  <c r="X215" i="20"/>
  <c r="X216" i="20"/>
  <c r="X217" i="20"/>
  <c r="X218" i="20"/>
  <c r="X219" i="20"/>
  <c r="X220" i="20"/>
  <c r="X221" i="20"/>
  <c r="X222" i="20"/>
  <c r="X223" i="20"/>
  <c r="X224" i="20"/>
  <c r="X225" i="20"/>
  <c r="X226" i="20"/>
  <c r="X227" i="20"/>
  <c r="X228" i="20"/>
  <c r="X229" i="20"/>
  <c r="X230" i="20"/>
  <c r="X231" i="20"/>
  <c r="X232" i="20"/>
  <c r="X233" i="20"/>
  <c r="X234" i="20"/>
  <c r="X235" i="20"/>
  <c r="X236" i="20"/>
  <c r="X237" i="20"/>
  <c r="X238" i="20"/>
  <c r="X239" i="20"/>
  <c r="X240" i="20"/>
  <c r="X241" i="20"/>
  <c r="X242" i="20"/>
  <c r="X243" i="20"/>
  <c r="X244" i="20"/>
  <c r="X245" i="20"/>
  <c r="X246" i="20"/>
  <c r="X247" i="20"/>
  <c r="X248" i="20"/>
  <c r="X249" i="20"/>
  <c r="X250" i="20"/>
  <c r="X251" i="20"/>
  <c r="X252" i="20"/>
  <c r="X253" i="20"/>
  <c r="X254" i="20"/>
  <c r="X255" i="20"/>
  <c r="X256" i="20"/>
  <c r="X257" i="20"/>
  <c r="X258" i="20"/>
  <c r="X259" i="20"/>
  <c r="X260" i="20"/>
  <c r="X261" i="20"/>
  <c r="X262" i="20"/>
  <c r="X263" i="20"/>
  <c r="X264" i="20"/>
  <c r="X265" i="20"/>
  <c r="X266" i="20"/>
  <c r="X267" i="20"/>
  <c r="X268" i="20"/>
  <c r="X269" i="20"/>
  <c r="X270" i="20"/>
  <c r="X271" i="20"/>
  <c r="X272" i="20"/>
  <c r="X273" i="20"/>
  <c r="X274" i="20"/>
  <c r="X275" i="20"/>
  <c r="X276" i="20"/>
  <c r="X277" i="20"/>
  <c r="X278" i="20"/>
  <c r="X279" i="20"/>
  <c r="X280" i="20"/>
  <c r="X281" i="20"/>
  <c r="X282" i="20"/>
  <c r="X283" i="20"/>
  <c r="X284" i="20"/>
  <c r="X285" i="20"/>
  <c r="X286" i="20"/>
  <c r="X287" i="20"/>
  <c r="X288" i="20"/>
  <c r="X289" i="20"/>
  <c r="X290" i="20"/>
  <c r="X291" i="20"/>
  <c r="X292" i="20"/>
  <c r="X293" i="20"/>
  <c r="X294" i="20"/>
  <c r="X295" i="20"/>
  <c r="X296" i="20"/>
  <c r="X297" i="20"/>
  <c r="X298" i="20"/>
  <c r="X299" i="20"/>
  <c r="X300" i="20"/>
  <c r="X301" i="20"/>
  <c r="X302" i="20"/>
  <c r="X303" i="20"/>
  <c r="X304" i="20"/>
  <c r="X305" i="20"/>
  <c r="X306" i="20"/>
  <c r="X307" i="20"/>
  <c r="X308" i="20"/>
  <c r="X309" i="20"/>
  <c r="X310" i="20"/>
  <c r="X311" i="20"/>
  <c r="X312" i="20"/>
  <c r="X313" i="20"/>
  <c r="X314" i="20"/>
  <c r="X315" i="20"/>
  <c r="X316" i="20"/>
  <c r="X317" i="20"/>
  <c r="X318" i="20"/>
  <c r="X319" i="20"/>
  <c r="X320" i="20"/>
  <c r="X321" i="20"/>
  <c r="X322" i="20"/>
  <c r="X323" i="20"/>
  <c r="X324" i="20"/>
  <c r="X325" i="20"/>
  <c r="X326" i="20"/>
  <c r="X327" i="20"/>
  <c r="X328" i="20"/>
  <c r="X329" i="20"/>
  <c r="X330" i="20"/>
  <c r="X331" i="20"/>
  <c r="X332" i="20"/>
  <c r="X333" i="20"/>
  <c r="X334" i="20"/>
  <c r="X335" i="20"/>
  <c r="X336" i="20"/>
  <c r="X337" i="20"/>
  <c r="X338" i="20"/>
  <c r="X339" i="20"/>
  <c r="X340" i="20"/>
  <c r="X341" i="20"/>
  <c r="X342" i="20"/>
  <c r="X343" i="20"/>
  <c r="X344" i="20"/>
  <c r="X345" i="20"/>
  <c r="X346" i="20"/>
  <c r="X347" i="20"/>
  <c r="X348" i="20"/>
  <c r="X349" i="20"/>
  <c r="X350" i="20"/>
  <c r="X351" i="20"/>
  <c r="X352" i="20"/>
  <c r="X353" i="20"/>
  <c r="X354" i="20"/>
  <c r="X355" i="20"/>
  <c r="X356" i="20"/>
  <c r="X357" i="20"/>
  <c r="X358" i="20"/>
  <c r="X359" i="20"/>
  <c r="X360" i="20"/>
  <c r="X361" i="20"/>
  <c r="X362" i="20"/>
  <c r="X363" i="20"/>
  <c r="X364" i="20"/>
  <c r="X365" i="20"/>
  <c r="X366" i="20"/>
  <c r="X367" i="20"/>
  <c r="X368" i="20"/>
  <c r="X369" i="20"/>
  <c r="X370" i="20"/>
  <c r="X371" i="20"/>
  <c r="X372" i="20"/>
  <c r="X373" i="20"/>
  <c r="X374" i="20"/>
  <c r="X375" i="20"/>
  <c r="X376" i="20"/>
  <c r="X377" i="20"/>
  <c r="X378" i="20"/>
  <c r="X379" i="20"/>
  <c r="X380" i="20"/>
  <c r="X381" i="20"/>
  <c r="X382" i="20"/>
  <c r="X383" i="20"/>
  <c r="X384" i="20"/>
  <c r="X385" i="20"/>
  <c r="X386" i="20"/>
  <c r="X387" i="20"/>
  <c r="X388" i="20"/>
  <c r="X389" i="20"/>
  <c r="X390" i="20"/>
  <c r="X391" i="20"/>
  <c r="X392" i="20"/>
  <c r="X393" i="20"/>
  <c r="X394" i="20"/>
  <c r="X395" i="20"/>
  <c r="X396" i="20"/>
  <c r="X397" i="20"/>
  <c r="X398" i="20"/>
  <c r="X399" i="20"/>
  <c r="X400" i="20"/>
  <c r="X401" i="20"/>
  <c r="X402" i="20"/>
  <c r="X403" i="20"/>
  <c r="X404" i="20"/>
  <c r="X405" i="20"/>
  <c r="X406" i="20"/>
  <c r="X407" i="20"/>
  <c r="X408" i="20"/>
  <c r="X409" i="20"/>
  <c r="X410" i="20"/>
  <c r="X411" i="20"/>
  <c r="X412" i="20"/>
  <c r="X413" i="20"/>
  <c r="X414" i="20"/>
  <c r="X415" i="20"/>
  <c r="X416" i="20"/>
  <c r="X417" i="20"/>
  <c r="X418" i="20"/>
  <c r="X419" i="20"/>
  <c r="X420" i="20"/>
  <c r="X421" i="20"/>
  <c r="X422" i="20"/>
  <c r="X423" i="20"/>
  <c r="X424" i="20"/>
  <c r="X425" i="20"/>
  <c r="X426" i="20"/>
  <c r="X427" i="20"/>
  <c r="X428" i="20"/>
  <c r="X429" i="20"/>
  <c r="X430" i="20"/>
  <c r="X431" i="20"/>
  <c r="X432" i="20"/>
  <c r="X433" i="20"/>
  <c r="X434" i="20"/>
  <c r="X435" i="20"/>
  <c r="X436" i="20"/>
  <c r="X437" i="20"/>
  <c r="X438" i="20"/>
  <c r="X439" i="20"/>
  <c r="X440" i="20"/>
  <c r="X441" i="20"/>
  <c r="X442" i="20"/>
  <c r="X443" i="20"/>
  <c r="X444" i="20"/>
  <c r="X445" i="20"/>
  <c r="X446" i="20"/>
  <c r="X447" i="20"/>
  <c r="X448" i="20"/>
  <c r="X449" i="20"/>
  <c r="X450" i="20"/>
  <c r="X451" i="20"/>
  <c r="X452" i="20"/>
  <c r="X453" i="20"/>
  <c r="X454" i="20"/>
  <c r="X455" i="20"/>
  <c r="X456" i="20"/>
  <c r="X457" i="20"/>
  <c r="X458" i="20"/>
  <c r="X459" i="20"/>
  <c r="X460" i="20"/>
  <c r="X461" i="20"/>
  <c r="X462" i="20"/>
  <c r="X463" i="20"/>
  <c r="X464" i="20"/>
  <c r="X465" i="20"/>
  <c r="X466" i="20"/>
  <c r="X467" i="20"/>
  <c r="X468" i="20"/>
  <c r="X469" i="20"/>
  <c r="X470" i="20"/>
  <c r="X471" i="20"/>
  <c r="X472" i="20"/>
  <c r="X473" i="20"/>
  <c r="X474" i="20"/>
  <c r="X475" i="20"/>
  <c r="X476" i="20"/>
  <c r="X477" i="20"/>
  <c r="X478" i="20"/>
  <c r="X479" i="20"/>
  <c r="X482" i="20"/>
  <c r="X483" i="20"/>
  <c r="X484" i="20"/>
  <c r="X485" i="20"/>
  <c r="X486" i="20"/>
  <c r="X487" i="20"/>
  <c r="X488" i="20"/>
  <c r="X489" i="20"/>
  <c r="X491" i="20"/>
  <c r="X492" i="20"/>
  <c r="X494" i="20"/>
  <c r="X496" i="20"/>
  <c r="X497" i="20"/>
  <c r="X498" i="20"/>
  <c r="X499" i="20"/>
  <c r="X501" i="20"/>
  <c r="X503" i="20"/>
  <c r="X504" i="20"/>
  <c r="Z504" i="20"/>
  <c r="Y504" i="20"/>
  <c r="Z503" i="20"/>
  <c r="Y503" i="20"/>
  <c r="Z502" i="20"/>
  <c r="Y502" i="20"/>
  <c r="X502" i="20" s="1"/>
  <c r="Z501" i="20"/>
  <c r="Y501" i="20"/>
  <c r="Z500" i="20"/>
  <c r="Y500" i="20"/>
  <c r="X500" i="20" s="1"/>
  <c r="Z499" i="20"/>
  <c r="Y499" i="20"/>
  <c r="Z498" i="20"/>
  <c r="Y498" i="20"/>
  <c r="Z497" i="20"/>
  <c r="Y497" i="20"/>
  <c r="Z496" i="20"/>
  <c r="Y496" i="20"/>
  <c r="Z495" i="20"/>
  <c r="Y495" i="20"/>
  <c r="X495" i="20" s="1"/>
  <c r="Z494" i="20"/>
  <c r="Y494" i="20"/>
  <c r="Z493" i="20"/>
  <c r="Y493" i="20"/>
  <c r="X493" i="20" s="1"/>
  <c r="Z492" i="20"/>
  <c r="Y492" i="20"/>
  <c r="W492" i="20" s="1"/>
  <c r="Z491" i="20"/>
  <c r="Y491" i="20"/>
  <c r="Z490" i="20"/>
  <c r="Y490" i="20"/>
  <c r="X490" i="20" s="1"/>
  <c r="Z489" i="20"/>
  <c r="Y489" i="20"/>
  <c r="W489" i="20" s="1"/>
  <c r="Z488" i="20"/>
  <c r="Y488" i="20"/>
  <c r="Z487" i="20"/>
  <c r="Y487" i="20"/>
  <c r="Z486" i="20"/>
  <c r="Y486" i="20"/>
  <c r="Z485" i="20"/>
  <c r="Y485" i="20"/>
  <c r="Z484" i="20"/>
  <c r="Y484" i="20"/>
  <c r="Z483" i="20"/>
  <c r="Y483" i="20"/>
  <c r="Z482" i="20"/>
  <c r="Y482" i="20"/>
  <c r="Z481" i="20"/>
  <c r="Y481" i="20"/>
  <c r="X481" i="20" s="1"/>
  <c r="Z480" i="20"/>
  <c r="Y480" i="20"/>
  <c r="X480" i="20" s="1"/>
  <c r="Z479" i="20"/>
  <c r="Y479" i="20"/>
  <c r="W479" i="20" s="1"/>
  <c r="Z478" i="20"/>
  <c r="Y478" i="20"/>
  <c r="W478" i="20" s="1"/>
  <c r="Z477" i="20"/>
  <c r="Y477" i="20"/>
  <c r="Z476" i="20"/>
  <c r="Y476" i="20"/>
  <c r="Z475" i="20"/>
  <c r="Y475" i="20"/>
  <c r="Z474" i="20"/>
  <c r="Y474" i="20"/>
  <c r="Z473" i="20"/>
  <c r="Y473" i="20"/>
  <c r="Z472" i="20"/>
  <c r="Y472" i="20"/>
  <c r="Z471" i="20"/>
  <c r="Y471" i="20"/>
  <c r="Z470" i="20"/>
  <c r="Y470" i="20"/>
  <c r="Z469" i="20"/>
  <c r="Y469" i="20"/>
  <c r="Z468" i="20"/>
  <c r="Y468" i="20"/>
  <c r="Z467" i="20"/>
  <c r="Y467" i="20"/>
  <c r="Z466" i="20"/>
  <c r="Y466" i="20"/>
  <c r="Z465" i="20"/>
  <c r="Y465" i="20"/>
  <c r="Z464" i="20"/>
  <c r="Y464" i="20"/>
  <c r="Z463" i="20"/>
  <c r="Y463" i="20"/>
  <c r="Z462" i="20"/>
  <c r="Y462" i="20"/>
  <c r="Z461" i="20"/>
  <c r="Y461" i="20"/>
  <c r="Z460" i="20"/>
  <c r="Y460" i="20"/>
  <c r="Z459" i="20"/>
  <c r="Y459" i="20"/>
  <c r="Z458" i="20"/>
  <c r="Y458" i="20"/>
  <c r="Z457" i="20"/>
  <c r="Y457" i="20"/>
  <c r="Z456" i="20"/>
  <c r="Y456" i="20"/>
  <c r="Z455" i="20"/>
  <c r="Y455" i="20"/>
  <c r="Z454" i="20"/>
  <c r="Y454" i="20"/>
  <c r="Z453" i="20"/>
  <c r="Y453" i="20"/>
  <c r="Z452" i="20"/>
  <c r="Y452" i="20"/>
  <c r="Z451" i="20"/>
  <c r="Y451" i="20"/>
  <c r="Z450" i="20"/>
  <c r="Y450" i="20"/>
  <c r="Z449" i="20"/>
  <c r="Y449" i="20"/>
  <c r="Z448" i="20"/>
  <c r="Y448" i="20"/>
  <c r="Z447" i="20"/>
  <c r="Y447" i="20"/>
  <c r="Z446" i="20"/>
  <c r="Y446" i="20"/>
  <c r="Z445" i="20"/>
  <c r="Y445" i="20"/>
  <c r="Z444" i="20"/>
  <c r="Y444" i="20"/>
  <c r="Z443" i="20"/>
  <c r="Y443" i="20"/>
  <c r="Z442" i="20"/>
  <c r="Y442" i="20"/>
  <c r="Z441" i="20"/>
  <c r="Y441" i="20"/>
  <c r="Z440" i="20"/>
  <c r="Y440" i="20"/>
  <c r="Z439" i="20"/>
  <c r="Y439" i="20"/>
  <c r="Z438" i="20"/>
  <c r="Y438" i="20"/>
  <c r="Z437" i="20"/>
  <c r="Y437" i="20"/>
  <c r="Z436" i="20"/>
  <c r="Y436" i="20"/>
  <c r="Z435" i="20"/>
  <c r="Y435" i="20"/>
  <c r="Z434" i="20"/>
  <c r="Y434" i="20"/>
  <c r="Z433" i="20"/>
  <c r="Y433" i="20"/>
  <c r="Z432" i="20"/>
  <c r="Y432" i="20"/>
  <c r="Z431" i="20"/>
  <c r="Y431" i="20"/>
  <c r="Z430" i="20"/>
  <c r="Y430" i="20"/>
  <c r="Z429" i="20"/>
  <c r="Y429" i="20"/>
  <c r="Z428" i="20"/>
  <c r="Y428" i="20"/>
  <c r="Z427" i="20"/>
  <c r="Y427" i="20"/>
  <c r="Z426" i="20"/>
  <c r="Y426" i="20"/>
  <c r="Z425" i="20"/>
  <c r="Y425" i="20"/>
  <c r="Z424" i="20"/>
  <c r="Y424" i="20"/>
  <c r="Z423" i="20"/>
  <c r="Y423" i="20"/>
  <c r="Z422" i="20"/>
  <c r="Y422" i="20"/>
  <c r="Z421" i="20"/>
  <c r="Y421" i="20"/>
  <c r="Z420" i="20"/>
  <c r="Y420" i="20"/>
  <c r="Z419" i="20"/>
  <c r="Y419" i="20"/>
  <c r="Z418" i="20"/>
  <c r="Y418" i="20"/>
  <c r="Z417" i="20"/>
  <c r="Y417" i="20"/>
  <c r="Z416" i="20"/>
  <c r="Y416" i="20"/>
  <c r="Z415" i="20"/>
  <c r="Y415" i="20"/>
  <c r="Z414" i="20"/>
  <c r="Y414" i="20"/>
  <c r="Z413" i="20"/>
  <c r="Y413" i="20"/>
  <c r="Z412" i="20"/>
  <c r="Y412" i="20"/>
  <c r="Z411" i="20"/>
  <c r="Y411" i="20"/>
  <c r="Z410" i="20"/>
  <c r="Y410" i="20"/>
  <c r="Z409" i="20"/>
  <c r="Y409" i="20"/>
  <c r="Z408" i="20"/>
  <c r="Y408" i="20"/>
  <c r="Z407" i="20"/>
  <c r="Y407" i="20"/>
  <c r="Z406" i="20"/>
  <c r="Y406" i="20"/>
  <c r="Z405" i="20"/>
  <c r="Y405" i="20"/>
  <c r="Z404" i="20"/>
  <c r="Y404" i="20"/>
  <c r="Z403" i="20"/>
  <c r="Y403" i="20"/>
  <c r="Z402" i="20"/>
  <c r="Y402" i="20"/>
  <c r="Z401" i="20"/>
  <c r="Y401" i="20"/>
  <c r="Z400" i="20"/>
  <c r="Y400" i="20"/>
  <c r="Z399" i="20"/>
  <c r="Y399" i="20"/>
  <c r="Z398" i="20"/>
  <c r="Y398" i="20"/>
  <c r="Z397" i="20"/>
  <c r="Y397" i="20"/>
  <c r="Z396" i="20"/>
  <c r="Y396" i="20"/>
  <c r="Z395" i="20"/>
  <c r="Y395" i="20"/>
  <c r="Z394" i="20"/>
  <c r="Y394" i="20"/>
  <c r="Z393" i="20"/>
  <c r="Y393" i="20"/>
  <c r="Z392" i="20"/>
  <c r="Y392" i="20"/>
  <c r="Z391" i="20"/>
  <c r="Y391" i="20"/>
  <c r="Z390" i="20"/>
  <c r="Y390" i="20"/>
  <c r="Z389" i="20"/>
  <c r="Y389" i="20"/>
  <c r="Z388" i="20"/>
  <c r="Y388" i="20"/>
  <c r="Z387" i="20"/>
  <c r="Y387" i="20"/>
  <c r="Z386" i="20"/>
  <c r="Y386" i="20"/>
  <c r="Z385" i="20"/>
  <c r="Y385" i="20"/>
  <c r="Z384" i="20"/>
  <c r="Y384" i="20"/>
  <c r="Z383" i="20"/>
  <c r="Y383" i="20"/>
  <c r="Z382" i="20"/>
  <c r="Y382" i="20"/>
  <c r="Z381" i="20"/>
  <c r="Y381" i="20"/>
  <c r="Z380" i="20"/>
  <c r="Y380" i="20"/>
  <c r="Z379" i="20"/>
  <c r="Y379" i="20"/>
  <c r="Z378" i="20"/>
  <c r="Y378" i="20"/>
  <c r="Z377" i="20"/>
  <c r="Y377" i="20"/>
  <c r="Z376" i="20"/>
  <c r="Y376" i="20"/>
  <c r="Z375" i="20"/>
  <c r="Y375" i="20"/>
  <c r="Z374" i="20"/>
  <c r="Y374" i="20"/>
  <c r="Z373" i="20"/>
  <c r="Y373" i="20"/>
  <c r="Z372" i="20"/>
  <c r="Y372" i="20"/>
  <c r="Z371" i="20"/>
  <c r="Y371" i="20"/>
  <c r="Z370" i="20"/>
  <c r="Y370" i="20"/>
  <c r="Z369" i="20"/>
  <c r="Y369" i="20"/>
  <c r="Z368" i="20"/>
  <c r="Y368" i="20"/>
  <c r="Z367" i="20"/>
  <c r="Y367" i="20"/>
  <c r="Z366" i="20"/>
  <c r="Y366" i="20"/>
  <c r="Z365" i="20"/>
  <c r="Y365" i="20"/>
  <c r="Z364" i="20"/>
  <c r="Y364" i="20"/>
  <c r="Z363" i="20"/>
  <c r="Y363" i="20"/>
  <c r="Z362" i="20"/>
  <c r="Y362" i="20"/>
  <c r="Z361" i="20"/>
  <c r="Y361" i="20"/>
  <c r="Z360" i="20"/>
  <c r="Y360" i="20"/>
  <c r="Z359" i="20"/>
  <c r="Y359" i="20"/>
  <c r="Z358" i="20"/>
  <c r="Y358" i="20"/>
  <c r="Z357" i="20"/>
  <c r="Y357" i="20"/>
  <c r="Z356" i="20"/>
  <c r="Y356" i="20"/>
  <c r="Z355" i="20"/>
  <c r="Y355" i="20"/>
  <c r="Z354" i="20"/>
  <c r="Y354" i="20"/>
  <c r="Z353" i="20"/>
  <c r="Y353" i="20"/>
  <c r="Z352" i="20"/>
  <c r="Y352" i="20"/>
  <c r="Z351" i="20"/>
  <c r="Y351" i="20"/>
  <c r="Z350" i="20"/>
  <c r="Y350" i="20"/>
  <c r="Z349" i="20"/>
  <c r="Y349" i="20"/>
  <c r="Z348" i="20"/>
  <c r="Y348" i="20"/>
  <c r="Z347" i="20"/>
  <c r="Y347" i="20"/>
  <c r="Z346" i="20"/>
  <c r="Y346" i="20"/>
  <c r="Z345" i="20"/>
  <c r="Y345" i="20"/>
  <c r="Z344" i="20"/>
  <c r="Y344" i="20"/>
  <c r="Z343" i="20"/>
  <c r="Y343" i="20"/>
  <c r="Z342" i="20"/>
  <c r="Y342" i="20"/>
  <c r="Z341" i="20"/>
  <c r="Y341" i="20"/>
  <c r="Z340" i="20"/>
  <c r="Y340" i="20"/>
  <c r="Z339" i="20"/>
  <c r="Y339" i="20"/>
  <c r="Z338" i="20"/>
  <c r="Y338" i="20"/>
  <c r="Z337" i="20"/>
  <c r="Y337" i="20"/>
  <c r="Z336" i="20"/>
  <c r="Y336" i="20"/>
  <c r="Z335" i="20"/>
  <c r="Y335" i="20"/>
  <c r="Z334" i="20"/>
  <c r="Y334" i="20"/>
  <c r="Z333" i="20"/>
  <c r="Y333" i="20"/>
  <c r="Z332" i="20"/>
  <c r="Y332" i="20"/>
  <c r="Z331" i="20"/>
  <c r="Y331" i="20"/>
  <c r="Z330" i="20"/>
  <c r="Y330" i="20"/>
  <c r="Z329" i="20"/>
  <c r="Y329" i="20"/>
  <c r="Z328" i="20"/>
  <c r="Y328" i="20"/>
  <c r="Z327" i="20"/>
  <c r="Y327" i="20"/>
  <c r="Z326" i="20"/>
  <c r="Y326" i="20"/>
  <c r="Z325" i="20"/>
  <c r="Y325" i="20"/>
  <c r="Z324" i="20"/>
  <c r="Y324" i="20"/>
  <c r="Z323" i="20"/>
  <c r="Y323" i="20"/>
  <c r="Z322" i="20"/>
  <c r="Y322" i="20"/>
  <c r="Z321" i="20"/>
  <c r="Y321" i="20"/>
  <c r="Z320" i="20"/>
  <c r="Y320" i="20"/>
  <c r="Z319" i="20"/>
  <c r="Y319" i="20"/>
  <c r="Z318" i="20"/>
  <c r="Y318" i="20"/>
  <c r="Z317" i="20"/>
  <c r="Y317" i="20"/>
  <c r="Z316" i="20"/>
  <c r="Y316" i="20"/>
  <c r="Z315" i="20"/>
  <c r="Y315" i="20"/>
  <c r="Z314" i="20"/>
  <c r="Y314" i="20"/>
  <c r="Z313" i="20"/>
  <c r="Y313" i="20"/>
  <c r="Z312" i="20"/>
  <c r="Y312" i="20"/>
  <c r="Z311" i="20"/>
  <c r="Y311" i="20"/>
  <c r="Z310" i="20"/>
  <c r="Y310" i="20"/>
  <c r="Z309" i="20"/>
  <c r="Y309" i="20"/>
  <c r="Z308" i="20"/>
  <c r="Y308" i="20"/>
  <c r="Z307" i="20"/>
  <c r="Y307" i="20"/>
  <c r="Z306" i="20"/>
  <c r="Y306" i="20"/>
  <c r="Z305" i="20"/>
  <c r="Y305" i="20"/>
  <c r="Z304" i="20"/>
  <c r="Y304" i="20"/>
  <c r="Z303" i="20"/>
  <c r="Y303" i="20"/>
  <c r="Z302" i="20"/>
  <c r="Y302" i="20"/>
  <c r="Z301" i="20"/>
  <c r="Y301" i="20"/>
  <c r="Z300" i="20"/>
  <c r="Y300" i="20"/>
  <c r="Z299" i="20"/>
  <c r="Y299" i="20"/>
  <c r="Z298" i="20"/>
  <c r="Y298" i="20"/>
  <c r="Z297" i="20"/>
  <c r="Y297" i="20"/>
  <c r="Z296" i="20"/>
  <c r="Y296" i="20"/>
  <c r="Z295" i="20"/>
  <c r="Y295" i="20"/>
  <c r="Z294" i="20"/>
  <c r="Y294" i="20"/>
  <c r="Z293" i="20"/>
  <c r="Y293" i="20"/>
  <c r="Z292" i="20"/>
  <c r="Y292" i="20"/>
  <c r="Z291" i="20"/>
  <c r="Y291" i="20"/>
  <c r="Z290" i="20"/>
  <c r="Y290" i="20"/>
  <c r="Z289" i="20"/>
  <c r="Y289" i="20"/>
  <c r="Z288" i="20"/>
  <c r="Y288" i="20"/>
  <c r="Z287" i="20"/>
  <c r="Y287" i="20"/>
  <c r="Z286" i="20"/>
  <c r="Y286" i="20"/>
  <c r="Z285" i="20"/>
  <c r="Y285" i="20"/>
  <c r="Z284" i="20"/>
  <c r="Y284" i="20"/>
  <c r="Z283" i="20"/>
  <c r="Y283" i="20"/>
  <c r="Z282" i="20"/>
  <c r="Y282" i="20"/>
  <c r="Z281" i="20"/>
  <c r="Y281" i="20"/>
  <c r="Z280" i="20"/>
  <c r="Y280" i="20"/>
  <c r="Z279" i="20"/>
  <c r="Y279" i="20"/>
  <c r="Z278" i="20"/>
  <c r="Y278" i="20"/>
  <c r="Z277" i="20"/>
  <c r="Y277" i="20"/>
  <c r="Z276" i="20"/>
  <c r="Y276" i="20"/>
  <c r="Z275" i="20"/>
  <c r="Y275" i="20"/>
  <c r="Z274" i="20"/>
  <c r="Y274" i="20"/>
  <c r="Z273" i="20"/>
  <c r="Y273" i="20"/>
  <c r="Z272" i="20"/>
  <c r="Y272" i="20"/>
  <c r="Z271" i="20"/>
  <c r="Y271" i="20"/>
  <c r="Z270" i="20"/>
  <c r="Y270" i="20"/>
  <c r="Z269" i="20"/>
  <c r="Y269" i="20"/>
  <c r="Z268" i="20"/>
  <c r="Y268" i="20"/>
  <c r="Z267" i="20"/>
  <c r="Y267" i="20"/>
  <c r="Z266" i="20"/>
  <c r="Y266" i="20"/>
  <c r="Z265" i="20"/>
  <c r="Y265" i="20"/>
  <c r="Z264" i="20"/>
  <c r="Y264" i="20"/>
  <c r="Z263" i="20"/>
  <c r="Y263" i="20"/>
  <c r="Z262" i="20"/>
  <c r="Y262" i="20"/>
  <c r="Z261" i="20"/>
  <c r="Y261" i="20"/>
  <c r="Z260" i="20"/>
  <c r="Y260" i="20"/>
  <c r="Z259" i="20"/>
  <c r="Y259" i="20"/>
  <c r="Z258" i="20"/>
  <c r="Y258" i="20"/>
  <c r="Z257" i="20"/>
  <c r="Y257" i="20"/>
  <c r="Z256" i="20"/>
  <c r="Y256" i="20"/>
  <c r="Z255" i="20"/>
  <c r="Y255" i="20"/>
  <c r="Z254" i="20"/>
  <c r="Y254" i="20"/>
  <c r="Z253" i="20"/>
  <c r="Y253" i="20"/>
  <c r="Z252" i="20"/>
  <c r="Y252" i="20"/>
  <c r="Z251" i="20"/>
  <c r="Y251" i="20"/>
  <c r="Z250" i="20"/>
  <c r="Y250" i="20"/>
  <c r="Z249" i="20"/>
  <c r="Y249" i="20"/>
  <c r="Z248" i="20"/>
  <c r="Y248" i="20"/>
  <c r="Z247" i="20"/>
  <c r="Y247" i="20"/>
  <c r="Z246" i="20"/>
  <c r="Y246" i="20"/>
  <c r="Z245" i="20"/>
  <c r="Y245" i="20"/>
  <c r="Z244" i="20"/>
  <c r="Y244" i="20"/>
  <c r="Z243" i="20"/>
  <c r="Y243" i="20"/>
  <c r="Z242" i="20"/>
  <c r="Y242" i="20"/>
  <c r="Z241" i="20"/>
  <c r="Y241" i="20"/>
  <c r="Z240" i="20"/>
  <c r="Y240" i="20"/>
  <c r="Z239" i="20"/>
  <c r="Y239" i="20"/>
  <c r="Z238" i="20"/>
  <c r="Y238" i="20"/>
  <c r="Z237" i="20"/>
  <c r="Y237" i="20"/>
  <c r="Z236" i="20"/>
  <c r="Y236" i="20"/>
  <c r="Z235" i="20"/>
  <c r="Y235" i="20"/>
  <c r="Z234" i="20"/>
  <c r="Y234" i="20"/>
  <c r="Z233" i="20"/>
  <c r="Y233" i="20"/>
  <c r="Z232" i="20"/>
  <c r="Y232" i="20"/>
  <c r="Z231" i="20"/>
  <c r="Y231" i="20"/>
  <c r="Z230" i="20"/>
  <c r="Y230" i="20"/>
  <c r="Z229" i="20"/>
  <c r="Y229" i="20"/>
  <c r="Z228" i="20"/>
  <c r="Y228" i="20"/>
  <c r="Z227" i="20"/>
  <c r="Y227" i="20"/>
  <c r="Z226" i="20"/>
  <c r="Y226" i="20"/>
  <c r="Z225" i="20"/>
  <c r="Y225" i="20"/>
  <c r="Z224" i="20"/>
  <c r="Y224" i="20"/>
  <c r="Z223" i="20"/>
  <c r="Y223" i="20"/>
  <c r="Z222" i="20"/>
  <c r="Y222" i="20"/>
  <c r="Z221" i="20"/>
  <c r="Y221" i="20"/>
  <c r="Z220" i="20"/>
  <c r="Y220" i="20"/>
  <c r="Z219" i="20"/>
  <c r="Y219" i="20"/>
  <c r="Z218" i="20"/>
  <c r="Y218" i="20"/>
  <c r="Z217" i="20"/>
  <c r="Y217" i="20"/>
  <c r="Z216" i="20"/>
  <c r="Y216" i="20"/>
  <c r="Z215" i="20"/>
  <c r="Y215" i="20"/>
  <c r="Z214" i="20"/>
  <c r="Y214" i="20"/>
  <c r="Z213" i="20"/>
  <c r="Y213" i="20"/>
  <c r="Z212" i="20"/>
  <c r="Y212" i="20"/>
  <c r="Z211" i="20"/>
  <c r="Y211" i="20"/>
  <c r="Z210" i="20"/>
  <c r="Y210" i="20"/>
  <c r="Z209" i="20"/>
  <c r="Y209" i="20"/>
  <c r="Z208" i="20"/>
  <c r="Y208" i="20"/>
  <c r="Z207" i="20"/>
  <c r="Y207" i="20"/>
  <c r="Z206" i="20"/>
  <c r="Y206" i="20"/>
  <c r="Z205" i="20"/>
  <c r="Y205" i="20"/>
  <c r="Z204" i="20"/>
  <c r="Y204" i="20"/>
  <c r="Z203" i="20"/>
  <c r="Y203" i="20"/>
  <c r="Z202" i="20"/>
  <c r="Y202" i="20"/>
  <c r="Z201" i="20"/>
  <c r="Y201" i="20"/>
  <c r="Z200" i="20"/>
  <c r="Y200" i="20"/>
  <c r="Z199" i="20"/>
  <c r="Y199" i="20"/>
  <c r="Z198" i="20"/>
  <c r="Y198" i="20"/>
  <c r="Z197" i="20"/>
  <c r="Y197" i="20"/>
  <c r="Z196" i="20"/>
  <c r="Y196" i="20"/>
  <c r="Z195" i="20"/>
  <c r="Y195" i="20"/>
  <c r="Z194" i="20"/>
  <c r="Y194" i="20"/>
  <c r="Z193" i="20"/>
  <c r="Y193" i="20"/>
  <c r="Z192" i="20"/>
  <c r="Y192" i="20"/>
  <c r="Z191" i="20"/>
  <c r="Y191" i="20"/>
  <c r="Z190" i="20"/>
  <c r="Y190" i="20"/>
  <c r="Z189" i="20"/>
  <c r="Y189" i="20"/>
  <c r="Z188" i="20"/>
  <c r="Y188" i="20"/>
  <c r="Z187" i="20"/>
  <c r="Y187" i="20"/>
  <c r="Z186" i="20"/>
  <c r="Y186" i="20"/>
  <c r="Z185" i="20"/>
  <c r="Y185" i="20"/>
  <c r="Z184" i="20"/>
  <c r="Y184" i="20"/>
  <c r="Z183" i="20"/>
  <c r="Y183" i="20"/>
  <c r="Z182" i="20"/>
  <c r="Y182" i="20"/>
  <c r="Z181" i="20"/>
  <c r="Y181" i="20"/>
  <c r="Z180" i="20"/>
  <c r="Y180" i="20"/>
  <c r="Z179" i="20"/>
  <c r="Y179" i="20"/>
  <c r="Z178" i="20"/>
  <c r="Y178" i="20"/>
  <c r="Z177" i="20"/>
  <c r="Y177" i="20"/>
  <c r="Z176" i="20"/>
  <c r="Y176" i="20"/>
  <c r="Z175" i="20"/>
  <c r="Y175" i="20"/>
  <c r="Z174" i="20"/>
  <c r="Y174" i="20"/>
  <c r="Z173" i="20"/>
  <c r="Y173" i="20"/>
  <c r="Z172" i="20"/>
  <c r="Y172" i="20"/>
  <c r="Z171" i="20"/>
  <c r="Y171" i="20"/>
  <c r="Z170" i="20"/>
  <c r="Y170" i="20"/>
  <c r="Z169" i="20"/>
  <c r="Y169" i="20"/>
  <c r="Z168" i="20"/>
  <c r="Y168" i="20"/>
  <c r="Z167" i="20"/>
  <c r="Y167" i="20"/>
  <c r="Z166" i="20"/>
  <c r="Y166" i="20"/>
  <c r="Z165" i="20"/>
  <c r="Y165" i="20"/>
  <c r="Z164" i="20"/>
  <c r="Y164" i="20"/>
  <c r="Z163" i="20"/>
  <c r="Y163" i="20"/>
  <c r="Z162" i="20"/>
  <c r="Y162" i="20"/>
  <c r="Z161" i="20"/>
  <c r="Y161" i="20"/>
  <c r="Z160" i="20"/>
  <c r="Y160" i="20"/>
  <c r="Z159" i="20"/>
  <c r="Y159" i="20"/>
  <c r="Z158" i="20"/>
  <c r="Y158" i="20"/>
  <c r="Z157" i="20"/>
  <c r="Y157" i="20"/>
  <c r="Z156" i="20"/>
  <c r="Y156" i="20"/>
  <c r="Z155" i="20"/>
  <c r="Y155" i="20"/>
  <c r="Z154" i="20"/>
  <c r="Y154" i="20"/>
  <c r="Z153" i="20"/>
  <c r="Y153" i="20"/>
  <c r="Z152" i="20"/>
  <c r="Y152" i="20"/>
  <c r="Z151" i="20"/>
  <c r="Y151" i="20"/>
  <c r="Z150" i="20"/>
  <c r="Y150" i="20"/>
  <c r="Z149" i="20"/>
  <c r="Y149" i="20"/>
  <c r="Z148" i="20"/>
  <c r="Y148" i="20"/>
  <c r="Z147" i="20"/>
  <c r="Y147" i="20"/>
  <c r="Z146" i="20"/>
  <c r="Y146" i="20"/>
  <c r="Z145" i="20"/>
  <c r="Y145" i="20"/>
  <c r="Z144" i="20"/>
  <c r="Y144" i="20"/>
  <c r="Z143" i="20"/>
  <c r="Y143" i="20"/>
  <c r="Z142" i="20"/>
  <c r="Y142" i="20"/>
  <c r="Z141" i="20"/>
  <c r="Y141" i="20"/>
  <c r="Z140" i="20"/>
  <c r="Y140" i="20"/>
  <c r="Z139" i="20"/>
  <c r="Y139" i="20"/>
  <c r="Z138" i="20"/>
  <c r="Y138" i="20"/>
  <c r="Z137" i="20"/>
  <c r="Y137" i="20"/>
  <c r="Z136" i="20"/>
  <c r="Y136" i="20"/>
  <c r="Z135" i="20"/>
  <c r="Y135" i="20"/>
  <c r="Z134" i="20"/>
  <c r="Y134" i="20"/>
  <c r="Z133" i="20"/>
  <c r="Y133" i="20"/>
  <c r="Z132" i="20"/>
  <c r="Y132" i="20"/>
  <c r="Z131" i="20"/>
  <c r="Y131" i="20"/>
  <c r="Z130" i="20"/>
  <c r="Y130" i="20"/>
  <c r="Z129" i="20"/>
  <c r="Y129" i="20"/>
  <c r="Z128" i="20"/>
  <c r="Y128" i="20"/>
  <c r="Z127" i="20"/>
  <c r="Y127" i="20"/>
  <c r="Z126" i="20"/>
  <c r="Y126" i="20"/>
  <c r="Z125" i="20"/>
  <c r="Y125" i="20"/>
  <c r="Z124" i="20"/>
  <c r="Y124" i="20"/>
  <c r="Z123" i="20"/>
  <c r="Y123" i="20"/>
  <c r="Z122" i="20"/>
  <c r="Y122" i="20"/>
  <c r="Z121" i="20"/>
  <c r="Y121" i="20"/>
  <c r="Z120" i="20"/>
  <c r="Y120" i="20"/>
  <c r="Z119" i="20"/>
  <c r="Y119" i="20"/>
  <c r="Z118" i="20"/>
  <c r="Y118" i="20"/>
  <c r="Z117" i="20"/>
  <c r="Y117" i="20"/>
  <c r="Z116" i="20"/>
  <c r="Y116" i="20"/>
  <c r="Z115" i="20"/>
  <c r="Y115" i="20"/>
  <c r="Z114" i="20"/>
  <c r="Y114" i="20"/>
  <c r="Z113" i="20"/>
  <c r="Y113" i="20"/>
  <c r="Z112" i="20"/>
  <c r="Y112" i="20"/>
  <c r="Z111" i="20"/>
  <c r="Y111" i="20"/>
  <c r="Z110" i="20"/>
  <c r="Y110" i="20"/>
  <c r="Z109" i="20"/>
  <c r="Y109" i="20"/>
  <c r="Z108" i="20"/>
  <c r="Y108" i="20"/>
  <c r="Z107" i="20"/>
  <c r="Y107" i="20"/>
  <c r="Z106" i="20"/>
  <c r="Y106" i="20"/>
  <c r="Z105" i="20"/>
  <c r="Y105" i="20"/>
  <c r="Z104" i="20"/>
  <c r="Y104" i="20"/>
  <c r="Z103" i="20"/>
  <c r="Y103" i="20"/>
  <c r="Z102" i="20"/>
  <c r="Y102" i="20"/>
  <c r="Z101" i="20"/>
  <c r="Y101" i="20"/>
  <c r="Z100" i="20"/>
  <c r="Y100" i="20"/>
  <c r="Z99" i="20"/>
  <c r="Y99" i="20"/>
  <c r="Z98" i="20"/>
  <c r="Y98" i="20"/>
  <c r="Z97" i="20"/>
  <c r="Y97" i="20"/>
  <c r="Z96" i="20"/>
  <c r="Y96" i="20"/>
  <c r="Z95" i="20"/>
  <c r="Y95" i="20"/>
  <c r="Z94" i="20"/>
  <c r="Y94" i="20"/>
  <c r="Z93" i="20"/>
  <c r="Y93" i="20"/>
  <c r="Z92" i="20"/>
  <c r="Y92" i="20"/>
  <c r="Z91" i="20"/>
  <c r="Y91" i="20"/>
  <c r="Z90" i="20"/>
  <c r="Y90" i="20"/>
  <c r="Z89" i="20"/>
  <c r="Y89" i="20"/>
  <c r="Z88" i="20"/>
  <c r="Y88" i="20"/>
  <c r="Z87" i="20"/>
  <c r="Y87" i="20"/>
  <c r="Z86" i="20"/>
  <c r="Y86" i="20"/>
  <c r="Z85" i="20"/>
  <c r="Y85" i="20"/>
  <c r="Z84" i="20"/>
  <c r="Y84" i="20"/>
  <c r="Z83" i="20"/>
  <c r="Y83" i="20"/>
  <c r="Z82" i="20"/>
  <c r="Y82" i="20"/>
  <c r="Z81" i="20"/>
  <c r="Y81" i="20"/>
  <c r="Z80" i="20"/>
  <c r="Y80" i="20"/>
  <c r="Z79" i="20"/>
  <c r="Y79" i="20"/>
  <c r="Z78" i="20"/>
  <c r="Y78" i="20"/>
  <c r="Z77" i="20"/>
  <c r="Y77" i="20"/>
  <c r="Z76" i="20"/>
  <c r="Y76" i="20"/>
  <c r="Z75" i="20"/>
  <c r="Y75" i="20"/>
  <c r="Z74" i="20"/>
  <c r="Y74" i="20"/>
  <c r="Z73" i="20"/>
  <c r="Y73" i="20"/>
  <c r="Z72" i="20"/>
  <c r="Y72" i="20"/>
  <c r="Z71" i="20"/>
  <c r="Y71" i="20"/>
  <c r="Z70" i="20"/>
  <c r="Y70" i="20"/>
  <c r="Z69" i="20"/>
  <c r="Y69" i="20"/>
  <c r="Z68" i="20"/>
  <c r="Y68" i="20"/>
  <c r="Z67" i="20"/>
  <c r="Y67" i="20"/>
  <c r="Z66" i="20"/>
  <c r="Y66" i="20"/>
  <c r="Z65" i="20"/>
  <c r="Y65" i="20"/>
  <c r="Z64" i="20"/>
  <c r="Y64" i="20"/>
  <c r="Z63" i="20"/>
  <c r="Y63" i="20"/>
  <c r="Z62" i="20"/>
  <c r="Y62" i="20"/>
  <c r="Z61" i="20"/>
  <c r="Y61" i="20"/>
  <c r="Z60" i="20"/>
  <c r="Y60" i="20"/>
  <c r="Z59" i="20"/>
  <c r="Y59" i="20"/>
  <c r="Z58" i="20"/>
  <c r="Y58" i="20"/>
  <c r="Z57" i="20"/>
  <c r="Y57" i="20"/>
  <c r="Z56" i="20"/>
  <c r="Y56" i="20"/>
  <c r="Z55" i="20"/>
  <c r="Y55" i="20"/>
  <c r="Z54" i="20"/>
  <c r="Y54" i="20"/>
  <c r="Z53" i="20"/>
  <c r="Y53" i="20"/>
  <c r="Z52" i="20"/>
  <c r="Y52" i="20"/>
  <c r="Z51" i="20"/>
  <c r="Y51" i="20"/>
  <c r="Z50" i="20"/>
  <c r="Y50" i="20"/>
  <c r="Z49" i="20"/>
  <c r="Y49" i="20"/>
  <c r="Z48" i="20"/>
  <c r="Y48" i="20"/>
  <c r="Z47" i="20"/>
  <c r="Y47" i="20"/>
  <c r="Z46" i="20"/>
  <c r="Y46" i="20"/>
  <c r="Z45" i="20"/>
  <c r="Y45" i="20"/>
  <c r="Z44" i="20"/>
  <c r="Y44" i="20"/>
  <c r="Z43" i="20"/>
  <c r="Y43" i="20"/>
  <c r="Z42" i="20"/>
  <c r="Y42" i="20"/>
  <c r="Z41" i="20"/>
  <c r="Y41" i="20"/>
  <c r="Z40" i="20"/>
  <c r="Y40" i="20"/>
  <c r="Z39" i="20"/>
  <c r="Y39" i="20"/>
  <c r="Z38" i="20"/>
  <c r="Y38" i="20"/>
  <c r="Z37" i="20"/>
  <c r="Y37" i="20"/>
  <c r="Z36" i="20"/>
  <c r="Y36" i="20"/>
  <c r="Z35" i="20"/>
  <c r="Y35" i="20"/>
  <c r="Z34" i="20"/>
  <c r="Y34" i="20"/>
  <c r="Z33" i="20"/>
  <c r="Y33" i="20"/>
  <c r="Z32" i="20"/>
  <c r="Y32" i="20"/>
  <c r="Z31" i="20"/>
  <c r="Y31" i="20"/>
  <c r="Z30" i="20"/>
  <c r="Y30" i="20"/>
  <c r="Z29" i="20"/>
  <c r="Y29" i="20"/>
  <c r="Z28" i="20"/>
  <c r="Y28" i="20"/>
  <c r="Z27" i="20"/>
  <c r="Y27" i="20"/>
  <c r="Z26" i="20"/>
  <c r="Y26" i="20"/>
  <c r="Z25" i="20"/>
  <c r="Y25" i="20"/>
  <c r="Z24" i="20"/>
  <c r="Y24" i="20"/>
  <c r="Z23" i="20"/>
  <c r="Y23" i="20"/>
  <c r="Z22" i="20"/>
  <c r="Y22" i="20"/>
  <c r="Z21" i="20"/>
  <c r="Y21" i="20"/>
  <c r="Z20" i="20"/>
  <c r="Y20" i="20"/>
  <c r="Z19" i="20"/>
  <c r="Y19" i="20"/>
  <c r="Z18" i="20"/>
  <c r="Y18" i="20"/>
  <c r="Z17" i="20"/>
  <c r="Y17" i="20"/>
  <c r="Z16" i="20"/>
  <c r="Y16" i="20"/>
  <c r="Z15" i="20"/>
  <c r="Y15" i="20"/>
  <c r="Z14" i="20"/>
  <c r="Y14" i="20"/>
  <c r="Z13" i="20"/>
  <c r="Y13" i="20"/>
  <c r="Z12" i="20"/>
  <c r="Y12" i="20"/>
  <c r="Z11" i="20"/>
  <c r="Y11" i="20"/>
  <c r="Z10" i="20"/>
  <c r="Y10" i="20"/>
  <c r="W10" i="20" s="1"/>
  <c r="Z9" i="20"/>
  <c r="Y9" i="20"/>
  <c r="W9" i="20" s="1"/>
  <c r="Z8" i="20"/>
  <c r="Y8" i="20"/>
  <c r="W8" i="20" s="1"/>
  <c r="Z7" i="20"/>
  <c r="Y7" i="20"/>
  <c r="W7" i="20" s="1"/>
  <c r="Z6" i="20"/>
  <c r="Y6" i="20"/>
  <c r="AM5" i="20"/>
  <c r="AC10" i="20" l="1"/>
  <c r="AD10" i="20"/>
  <c r="AE10" i="20"/>
  <c r="AF10" i="20"/>
  <c r="AG10" i="20"/>
  <c r="AC9" i="20"/>
  <c r="AD9" i="20"/>
  <c r="AE9" i="20"/>
  <c r="AF9" i="20"/>
  <c r="AG9" i="20"/>
  <c r="AD8" i="20"/>
  <c r="AC8" i="20"/>
  <c r="AE8" i="20"/>
  <c r="AG8" i="20"/>
  <c r="AC7" i="20"/>
  <c r="AD7" i="20"/>
  <c r="AC6" i="20"/>
  <c r="AD6" i="20"/>
  <c r="AC456" i="20"/>
  <c r="AD456" i="20"/>
  <c r="AE456" i="20"/>
  <c r="AF456" i="20"/>
  <c r="AG456" i="20"/>
  <c r="AD471" i="20"/>
  <c r="AC471" i="20"/>
  <c r="AG471" i="20"/>
  <c r="AE471" i="20"/>
  <c r="AF471" i="20"/>
  <c r="AG498" i="20"/>
  <c r="AE498" i="20"/>
  <c r="AF498" i="20"/>
  <c r="AE500" i="20"/>
  <c r="AF500" i="20"/>
  <c r="AG500" i="20"/>
  <c r="AG502" i="20"/>
  <c r="AF502" i="20"/>
  <c r="AE502" i="20"/>
  <c r="AF499" i="20"/>
  <c r="AG499" i="20"/>
  <c r="AE499" i="20"/>
  <c r="AE501" i="20"/>
  <c r="AG501" i="20"/>
  <c r="AF501" i="20"/>
  <c r="AE494" i="20"/>
  <c r="AF494" i="20"/>
  <c r="AG494" i="20"/>
  <c r="AE496" i="20"/>
  <c r="AF496" i="20"/>
  <c r="AG496" i="20"/>
  <c r="AF493" i="20"/>
  <c r="AG493" i="20"/>
  <c r="AE493" i="20"/>
  <c r="AE495" i="20"/>
  <c r="AF495" i="20"/>
  <c r="AG495" i="20"/>
  <c r="AG497" i="20"/>
  <c r="AE497" i="20"/>
  <c r="AF497" i="20"/>
  <c r="AE488" i="20"/>
  <c r="AF488" i="20"/>
  <c r="AG488" i="20"/>
  <c r="AG490" i="20"/>
  <c r="AF490" i="20"/>
  <c r="AE490" i="20"/>
  <c r="AE489" i="20"/>
  <c r="AF489" i="20"/>
  <c r="AG489" i="20"/>
  <c r="AF491" i="20"/>
  <c r="AE491" i="20"/>
  <c r="AG491" i="20"/>
  <c r="AE492" i="20"/>
  <c r="AF492" i="20"/>
  <c r="AG492" i="20"/>
  <c r="AG484" i="20"/>
  <c r="AE484" i="20"/>
  <c r="AF484" i="20"/>
  <c r="AE486" i="20"/>
  <c r="AF486" i="20"/>
  <c r="AG486" i="20"/>
  <c r="AE483" i="20"/>
  <c r="AF483" i="20"/>
  <c r="AG483" i="20"/>
  <c r="AF485" i="20"/>
  <c r="AG485" i="20"/>
  <c r="AE485" i="20"/>
  <c r="AE487" i="20"/>
  <c r="AF487" i="20"/>
  <c r="AG487" i="20"/>
  <c r="AE482" i="20"/>
  <c r="AF482" i="20"/>
  <c r="AG482" i="20"/>
  <c r="AF481" i="20"/>
  <c r="AG481" i="20"/>
  <c r="AE481" i="20"/>
  <c r="AE480" i="20"/>
  <c r="AF480" i="20"/>
  <c r="AG480" i="20"/>
  <c r="AE479" i="20"/>
  <c r="AF479" i="20"/>
  <c r="AG479" i="20"/>
  <c r="AG478" i="20"/>
  <c r="AE478" i="20"/>
  <c r="AF478" i="20"/>
  <c r="AS351" i="20"/>
  <c r="AT351" i="20" s="1"/>
  <c r="AU351" i="20" s="1"/>
  <c r="AV351" i="20" s="1"/>
  <c r="AW351" i="20" s="1"/>
  <c r="AX351" i="20" s="1"/>
  <c r="AZ351" i="20" s="1"/>
  <c r="AS218" i="20"/>
  <c r="AT218" i="20" s="1"/>
  <c r="AU218" i="20" s="1"/>
  <c r="AV218" i="20" s="1"/>
  <c r="AW218" i="20" s="1"/>
  <c r="AX218" i="20" s="1"/>
  <c r="AZ218" i="20" s="1"/>
  <c r="AW199" i="20"/>
  <c r="AX199" i="20" s="1"/>
  <c r="AZ199" i="20" s="1"/>
  <c r="AT331" i="20"/>
  <c r="AU331" i="20" s="1"/>
  <c r="AV331" i="20" s="1"/>
  <c r="AW331" i="20" s="1"/>
  <c r="AX331" i="20" s="1"/>
  <c r="AZ331" i="20" s="1"/>
  <c r="AV476" i="20"/>
  <c r="AW476" i="20" s="1"/>
  <c r="AX476" i="20" s="1"/>
  <c r="AZ476" i="20" s="1"/>
  <c r="AS381" i="20"/>
  <c r="AT381" i="20" s="1"/>
  <c r="AU381" i="20" s="1"/>
  <c r="AS256" i="20"/>
  <c r="AT256" i="20" s="1"/>
  <c r="AU256" i="20" s="1"/>
  <c r="AV180" i="20"/>
  <c r="AW180" i="20" s="1"/>
  <c r="AX180" i="20" s="1"/>
  <c r="AZ180" i="20" s="1"/>
  <c r="AV118" i="20"/>
  <c r="AW118" i="20" s="1"/>
  <c r="AX118" i="20" s="1"/>
  <c r="AZ118" i="20" s="1"/>
  <c r="AS152" i="20"/>
  <c r="AT152" i="20" s="1"/>
  <c r="AU152" i="20" s="1"/>
  <c r="AV10" i="20"/>
  <c r="AW10" i="20" s="1"/>
  <c r="AX10" i="20" s="1"/>
  <c r="AS362" i="20"/>
  <c r="AT362" i="20" s="1"/>
  <c r="AU362" i="20" s="1"/>
  <c r="AS245" i="20"/>
  <c r="AT245" i="20" s="1"/>
  <c r="AU245" i="20" s="1"/>
  <c r="AV96" i="20"/>
  <c r="AW96" i="20" s="1"/>
  <c r="AX96" i="20" s="1"/>
  <c r="AZ96" i="20" s="1"/>
  <c r="AS289" i="20"/>
  <c r="AT289" i="20" s="1"/>
  <c r="AU289" i="20" s="1"/>
  <c r="AV179" i="20"/>
  <c r="AW179" i="20" s="1"/>
  <c r="AX179" i="20" s="1"/>
  <c r="AZ179" i="20" s="1"/>
  <c r="AV140" i="20"/>
  <c r="AW140" i="20" s="1"/>
  <c r="AX140" i="20" s="1"/>
  <c r="AZ140" i="20" s="1"/>
  <c r="AS150" i="20"/>
  <c r="AT150" i="20" s="1"/>
  <c r="AU150" i="20" s="1"/>
  <c r="AV62" i="20"/>
  <c r="AW62" i="20" s="1"/>
  <c r="AX62" i="20" s="1"/>
  <c r="AZ62" i="20" s="1"/>
  <c r="AV17" i="20"/>
  <c r="AW17" i="20" s="1"/>
  <c r="AX17" i="20" s="1"/>
  <c r="AZ17" i="20" s="1"/>
  <c r="AS269" i="20"/>
  <c r="AT269" i="20" s="1"/>
  <c r="AU269" i="20" s="1"/>
  <c r="AS291" i="20"/>
  <c r="AT291" i="20" s="1"/>
  <c r="AU291" i="20" s="1"/>
  <c r="AS239" i="20"/>
  <c r="AT239" i="20" s="1"/>
  <c r="AU239" i="20" s="1"/>
  <c r="AV88" i="20"/>
  <c r="AW88" i="20" s="1"/>
  <c r="AX88" i="20" s="1"/>
  <c r="AZ88" i="20" s="1"/>
  <c r="AV44" i="20"/>
  <c r="AW44" i="20" s="1"/>
  <c r="AX44" i="20" s="1"/>
  <c r="AZ44" i="20" s="1"/>
  <c r="AV504" i="20"/>
  <c r="AW504" i="20" s="1"/>
  <c r="AX504" i="20" s="1"/>
  <c r="AZ504" i="20" s="1"/>
  <c r="AS380" i="20"/>
  <c r="AT380" i="20" s="1"/>
  <c r="AU380" i="20" s="1"/>
  <c r="AV225" i="20"/>
  <c r="AW225" i="20" s="1"/>
  <c r="AX225" i="20" s="1"/>
  <c r="AZ225" i="20" s="1"/>
  <c r="AV170" i="20"/>
  <c r="AW170" i="20" s="1"/>
  <c r="AX170" i="20" s="1"/>
  <c r="AZ170" i="20" s="1"/>
  <c r="AV101" i="20"/>
  <c r="AW101" i="20" s="1"/>
  <c r="AX101" i="20" s="1"/>
  <c r="AZ101" i="20" s="1"/>
  <c r="AV39" i="20"/>
  <c r="AW39" i="20" s="1"/>
  <c r="AX39" i="20" s="1"/>
  <c r="AZ39" i="20" s="1"/>
  <c r="AV462" i="20"/>
  <c r="AW462" i="20" s="1"/>
  <c r="AX462" i="20" s="1"/>
  <c r="AZ462" i="20" s="1"/>
  <c r="AV463" i="20"/>
  <c r="AW463" i="20" s="1"/>
  <c r="AX463" i="20" s="1"/>
  <c r="AZ463" i="20" s="1"/>
  <c r="AV232" i="20"/>
  <c r="AW232" i="20" s="1"/>
  <c r="AX232" i="20" s="1"/>
  <c r="AZ232" i="20" s="1"/>
  <c r="AS370" i="20"/>
  <c r="AT370" i="20" s="1"/>
  <c r="AU370" i="20" s="1"/>
  <c r="AS255" i="20"/>
  <c r="AT255" i="20" s="1"/>
  <c r="AU255" i="20" s="1"/>
  <c r="AV168" i="20"/>
  <c r="AW168" i="20" s="1"/>
  <c r="AX168" i="20" s="1"/>
  <c r="AZ168" i="20" s="1"/>
  <c r="AS16" i="20"/>
  <c r="AT16" i="20" s="1"/>
  <c r="AU16" i="20" s="1"/>
  <c r="AV458" i="20"/>
  <c r="AW458" i="20" s="1"/>
  <c r="AX458" i="20" s="1"/>
  <c r="AZ458" i="20" s="1"/>
  <c r="AV443" i="20"/>
  <c r="AW443" i="20" s="1"/>
  <c r="AX443" i="20" s="1"/>
  <c r="AZ443" i="20" s="1"/>
  <c r="AV397" i="20"/>
  <c r="AW397" i="20" s="1"/>
  <c r="AX397" i="20" s="1"/>
  <c r="AZ397" i="20" s="1"/>
  <c r="AV324" i="20"/>
  <c r="AW324" i="20" s="1"/>
  <c r="AX324" i="20" s="1"/>
  <c r="AZ324" i="20" s="1"/>
  <c r="AV234" i="20"/>
  <c r="AW234" i="20" s="1"/>
  <c r="AX234" i="20" s="1"/>
  <c r="AZ234" i="20" s="1"/>
  <c r="AV176" i="20"/>
  <c r="AW176" i="20" s="1"/>
  <c r="AX176" i="20" s="1"/>
  <c r="AZ176" i="20" s="1"/>
  <c r="AV71" i="20"/>
  <c r="AW71" i="20" s="1"/>
  <c r="AX71" i="20" s="1"/>
  <c r="AZ71" i="20" s="1"/>
  <c r="AV204" i="20"/>
  <c r="AW204" i="20" s="1"/>
  <c r="AX204" i="20" s="1"/>
  <c r="AZ204" i="20" s="1"/>
  <c r="AS238" i="20"/>
  <c r="AT238" i="20" s="1"/>
  <c r="AU238" i="20" s="1"/>
  <c r="AV98" i="20"/>
  <c r="AW98" i="20" s="1"/>
  <c r="AX98" i="20" s="1"/>
  <c r="AZ98" i="20" s="1"/>
  <c r="AV84" i="20"/>
  <c r="AW84" i="20" s="1"/>
  <c r="AX84" i="20" s="1"/>
  <c r="AZ84" i="20" s="1"/>
  <c r="AS303" i="20"/>
  <c r="AT303" i="20" s="1"/>
  <c r="AU303" i="20" s="1"/>
  <c r="AS141" i="20"/>
  <c r="AT141" i="20" s="1"/>
  <c r="AU141" i="20" s="1"/>
  <c r="AV40" i="20"/>
  <c r="AW40" i="20" s="1"/>
  <c r="AX40" i="20" s="1"/>
  <c r="AZ40" i="20" s="1"/>
  <c r="AS361" i="20"/>
  <c r="AT361" i="20" s="1"/>
  <c r="AU361" i="20" s="1"/>
  <c r="AS244" i="20"/>
  <c r="AT244" i="20" s="1"/>
  <c r="AU244" i="20" s="1"/>
  <c r="AV136" i="20"/>
  <c r="AW136" i="20" s="1"/>
  <c r="AX136" i="20" s="1"/>
  <c r="AZ136" i="20" s="1"/>
  <c r="AV90" i="20"/>
  <c r="AW90" i="20" s="1"/>
  <c r="AX90" i="20" s="1"/>
  <c r="AZ90" i="20" s="1"/>
  <c r="AV78" i="20"/>
  <c r="AW78" i="20" s="1"/>
  <c r="AX78" i="20" s="1"/>
  <c r="AZ78" i="20" s="1"/>
  <c r="AV61" i="20"/>
  <c r="AW61" i="20" s="1"/>
  <c r="AX61" i="20" s="1"/>
  <c r="AZ61" i="20" s="1"/>
  <c r="AV169" i="20"/>
  <c r="AW169" i="20" s="1"/>
  <c r="AX169" i="20" s="1"/>
  <c r="AZ169" i="20" s="1"/>
  <c r="AV503" i="20"/>
  <c r="AW503" i="20" s="1"/>
  <c r="AX503" i="20" s="1"/>
  <c r="AZ503" i="20" s="1"/>
  <c r="AS373" i="20"/>
  <c r="AT373" i="20" s="1"/>
  <c r="AU373" i="20" s="1"/>
  <c r="AS367" i="20"/>
  <c r="AT367" i="20" s="1"/>
  <c r="AU367" i="20" s="1"/>
  <c r="AV193" i="20"/>
  <c r="AW193" i="20" s="1"/>
  <c r="AX193" i="20" s="1"/>
  <c r="AZ193" i="20" s="1"/>
  <c r="AV196" i="20"/>
  <c r="AW196" i="20" s="1"/>
  <c r="AX196" i="20" s="1"/>
  <c r="AZ196" i="20" s="1"/>
  <c r="AV173" i="20"/>
  <c r="AW173" i="20" s="1"/>
  <c r="AX173" i="20" s="1"/>
  <c r="AZ173" i="20" s="1"/>
  <c r="AS250" i="20"/>
  <c r="AT250" i="20" s="1"/>
  <c r="AU250" i="20" s="1"/>
  <c r="AV167" i="20"/>
  <c r="AW167" i="20" s="1"/>
  <c r="AX167" i="20" s="1"/>
  <c r="AZ167" i="20" s="1"/>
  <c r="AV132" i="20"/>
  <c r="AW132" i="20" s="1"/>
  <c r="AX132" i="20" s="1"/>
  <c r="AZ132" i="20" s="1"/>
  <c r="AV128" i="20"/>
  <c r="AW128" i="20" s="1"/>
  <c r="AX128" i="20" s="1"/>
  <c r="AZ128" i="20" s="1"/>
  <c r="AV26" i="20"/>
  <c r="AW26" i="20" s="1"/>
  <c r="AX26" i="20" s="1"/>
  <c r="AZ26" i="20" s="1"/>
  <c r="AS164" i="20"/>
  <c r="AT164" i="20" s="1"/>
  <c r="AU164" i="20" s="1"/>
  <c r="AS148" i="20"/>
  <c r="AT148" i="20" s="1"/>
  <c r="AU148" i="20" s="1"/>
  <c r="AV76" i="20"/>
  <c r="AW76" i="20" s="1"/>
  <c r="AX76" i="20" s="1"/>
  <c r="AZ76" i="20" s="1"/>
  <c r="AV68" i="20"/>
  <c r="AW68" i="20" s="1"/>
  <c r="AX68" i="20" s="1"/>
  <c r="AZ68" i="20" s="1"/>
  <c r="AV344" i="20"/>
  <c r="AW344" i="20" s="1"/>
  <c r="AX344" i="20" s="1"/>
  <c r="AZ344" i="20" s="1"/>
  <c r="AS277" i="20"/>
  <c r="AT277" i="20" s="1"/>
  <c r="AU277" i="20" s="1"/>
  <c r="AV316" i="20"/>
  <c r="AW316" i="20" s="1"/>
  <c r="AX316" i="20" s="1"/>
  <c r="AZ316" i="20" s="1"/>
  <c r="AS319" i="20"/>
  <c r="AT319" i="20" s="1"/>
  <c r="AU319" i="20" s="1"/>
  <c r="AS253" i="20"/>
  <c r="AT253" i="20" s="1"/>
  <c r="AU253" i="20" s="1"/>
  <c r="AV94" i="20"/>
  <c r="AW94" i="20" s="1"/>
  <c r="AX94" i="20" s="1"/>
  <c r="AZ94" i="20" s="1"/>
  <c r="AV56" i="20"/>
  <c r="AW56" i="20" s="1"/>
  <c r="AX56" i="20" s="1"/>
  <c r="AZ56" i="20" s="1"/>
  <c r="AS23" i="20"/>
  <c r="AT23" i="20" s="1"/>
  <c r="AU23" i="20" s="1"/>
  <c r="AS273" i="20"/>
  <c r="AT273" i="20" s="1"/>
  <c r="AU273" i="20" s="1"/>
  <c r="AV198" i="20"/>
  <c r="AW198" i="20" s="1"/>
  <c r="AX198" i="20" s="1"/>
  <c r="AZ198" i="20" s="1"/>
  <c r="AV174" i="20"/>
  <c r="AW174" i="20" s="1"/>
  <c r="AX174" i="20" s="1"/>
  <c r="AZ174" i="20" s="1"/>
  <c r="AV97" i="20"/>
  <c r="AW97" i="20" s="1"/>
  <c r="AX97" i="20" s="1"/>
  <c r="AZ97" i="20" s="1"/>
  <c r="AS240" i="20"/>
  <c r="AT240" i="20" s="1"/>
  <c r="AU240" i="20" s="1"/>
  <c r="AV138" i="20"/>
  <c r="AW138" i="20" s="1"/>
  <c r="AX138" i="20" s="1"/>
  <c r="AZ138" i="20" s="1"/>
  <c r="AV124" i="20"/>
  <c r="AW124" i="20" s="1"/>
  <c r="AX124" i="20" s="1"/>
  <c r="AZ124" i="20" s="1"/>
  <c r="AV120" i="20"/>
  <c r="AW120" i="20" s="1"/>
  <c r="AX120" i="20" s="1"/>
  <c r="AZ120" i="20" s="1"/>
  <c r="AV107" i="20"/>
  <c r="AW107" i="20" s="1"/>
  <c r="AX107" i="20" s="1"/>
  <c r="AZ107" i="20" s="1"/>
  <c r="AS162" i="20"/>
  <c r="AT162" i="20" s="1"/>
  <c r="AU162" i="20" s="1"/>
  <c r="AS146" i="20"/>
  <c r="AT146" i="20" s="1"/>
  <c r="AU146" i="20" s="1"/>
  <c r="AV67" i="20"/>
  <c r="AW67" i="20" s="1"/>
  <c r="AX67" i="20" s="1"/>
  <c r="AZ67" i="20" s="1"/>
  <c r="AV72" i="20"/>
  <c r="AW72" i="20" s="1"/>
  <c r="AX72" i="20" s="1"/>
  <c r="AZ72" i="20" s="1"/>
  <c r="AV65" i="20"/>
  <c r="AW65" i="20" s="1"/>
  <c r="AX65" i="20" s="1"/>
  <c r="AZ65" i="20" s="1"/>
  <c r="AV37" i="20"/>
  <c r="AW37" i="20" s="1"/>
  <c r="AX37" i="20" s="1"/>
  <c r="AZ37" i="20" s="1"/>
  <c r="AV353" i="20"/>
  <c r="AW353" i="20" s="1"/>
  <c r="AX353" i="20" s="1"/>
  <c r="AZ353" i="20" s="1"/>
  <c r="AS301" i="20"/>
  <c r="AT301" i="20" s="1"/>
  <c r="AU301" i="20" s="1"/>
  <c r="AS307" i="20"/>
  <c r="AT307" i="20" s="1"/>
  <c r="AU307" i="20" s="1"/>
  <c r="AS247" i="20"/>
  <c r="AT247" i="20" s="1"/>
  <c r="AU247" i="20" s="1"/>
  <c r="AS133" i="20"/>
  <c r="AT133" i="20" s="1"/>
  <c r="AU133" i="20" s="1"/>
  <c r="AV87" i="20"/>
  <c r="AW87" i="20" s="1"/>
  <c r="AX87" i="20" s="1"/>
  <c r="AZ87" i="20" s="1"/>
  <c r="AV60" i="20"/>
  <c r="AW60" i="20" s="1"/>
  <c r="AX60" i="20" s="1"/>
  <c r="AZ60" i="20" s="1"/>
  <c r="AV496" i="20"/>
  <c r="AW496" i="20" s="1"/>
  <c r="AS379" i="20"/>
  <c r="AT379" i="20" s="1"/>
  <c r="AU379" i="20" s="1"/>
  <c r="AV200" i="20"/>
  <c r="AW200" i="20" s="1"/>
  <c r="AX200" i="20" s="1"/>
  <c r="AZ200" i="20" s="1"/>
  <c r="AV414" i="20"/>
  <c r="AW414" i="20" s="1"/>
  <c r="AX414" i="20" s="1"/>
  <c r="AZ414" i="20" s="1"/>
  <c r="AV415" i="20"/>
  <c r="AW415" i="20" s="1"/>
  <c r="AX415" i="20" s="1"/>
  <c r="AZ415" i="20" s="1"/>
  <c r="AS375" i="20"/>
  <c r="AT375" i="20" s="1"/>
  <c r="AU375" i="20" s="1"/>
  <c r="AV114" i="20"/>
  <c r="AW114" i="20" s="1"/>
  <c r="AX114" i="20" s="1"/>
  <c r="AZ114" i="20" s="1"/>
  <c r="AS388" i="20"/>
  <c r="AT388" i="20" s="1"/>
  <c r="AU388" i="20" s="1"/>
  <c r="AS387" i="20"/>
  <c r="AT387" i="20" s="1"/>
  <c r="AU387" i="20" s="1"/>
  <c r="AS258" i="20"/>
  <c r="AT258" i="20" s="1"/>
  <c r="AU258" i="20" s="1"/>
  <c r="AV229" i="20"/>
  <c r="AW229" i="20" s="1"/>
  <c r="AX229" i="20" s="1"/>
  <c r="AZ229" i="20" s="1"/>
  <c r="AV105" i="20"/>
  <c r="AW105" i="20" s="1"/>
  <c r="AX105" i="20" s="1"/>
  <c r="AZ105" i="20" s="1"/>
  <c r="AV13" i="20"/>
  <c r="AW13" i="20" s="1"/>
  <c r="AX13" i="20" s="1"/>
  <c r="AZ13" i="20" s="1"/>
  <c r="AV410" i="20"/>
  <c r="AW410" i="20" s="1"/>
  <c r="AX410" i="20" s="1"/>
  <c r="AZ410" i="20" s="1"/>
  <c r="AV459" i="20"/>
  <c r="AW459" i="20" s="1"/>
  <c r="AX459" i="20" s="1"/>
  <c r="AZ459" i="20" s="1"/>
  <c r="AS384" i="20"/>
  <c r="AT384" i="20" s="1"/>
  <c r="AU384" i="20" s="1"/>
  <c r="AV228" i="20"/>
  <c r="AW228" i="20" s="1"/>
  <c r="AX228" i="20" s="1"/>
  <c r="AZ228" i="20" s="1"/>
  <c r="AV226" i="20"/>
  <c r="AW226" i="20" s="1"/>
  <c r="AX226" i="20" s="1"/>
  <c r="AZ226" i="20" s="1"/>
  <c r="AV11" i="20"/>
  <c r="AW11" i="20" s="1"/>
  <c r="AX11" i="20" s="1"/>
  <c r="AZ11" i="20" s="1"/>
  <c r="AS281" i="20"/>
  <c r="AT281" i="20" s="1"/>
  <c r="AU281" i="20" s="1"/>
  <c r="AS254" i="20"/>
  <c r="AT254" i="20" s="1"/>
  <c r="AU254" i="20" s="1"/>
  <c r="AV79" i="20"/>
  <c r="AW79" i="20" s="1"/>
  <c r="AX79" i="20" s="1"/>
  <c r="AZ79" i="20" s="1"/>
  <c r="AV73" i="20"/>
  <c r="AW73" i="20" s="1"/>
  <c r="AX73" i="20" s="1"/>
  <c r="AZ73" i="20" s="1"/>
  <c r="AV284" i="20"/>
  <c r="AW284" i="20" s="1"/>
  <c r="AX284" i="20" s="1"/>
  <c r="AZ284" i="20" s="1"/>
  <c r="AS163" i="20"/>
  <c r="AT163" i="20" s="1"/>
  <c r="AU163" i="20" s="1"/>
  <c r="AS260" i="20"/>
  <c r="AT260" i="20" s="1"/>
  <c r="AU260" i="20" s="1"/>
  <c r="AV181" i="20"/>
  <c r="AW181" i="20" s="1"/>
  <c r="AX181" i="20" s="1"/>
  <c r="AZ181" i="20" s="1"/>
  <c r="AV183" i="20"/>
  <c r="AW183" i="20" s="1"/>
  <c r="AX183" i="20" s="1"/>
  <c r="AZ183" i="20" s="1"/>
  <c r="AV69" i="20"/>
  <c r="AW69" i="20" s="1"/>
  <c r="AX69" i="20" s="1"/>
  <c r="AZ69" i="20" s="1"/>
  <c r="AY33" i="20"/>
  <c r="AS19" i="20"/>
  <c r="AT19" i="20" s="1"/>
  <c r="AU19" i="20" s="1"/>
  <c r="AV352" i="20"/>
  <c r="AW352" i="20" s="1"/>
  <c r="AX352" i="20" s="1"/>
  <c r="AZ352" i="20" s="1"/>
  <c r="AV292" i="20"/>
  <c r="AW292" i="20" s="1"/>
  <c r="AX292" i="20" s="1"/>
  <c r="AZ292" i="20" s="1"/>
  <c r="AS161" i="20"/>
  <c r="AT161" i="20" s="1"/>
  <c r="AU161" i="20" s="1"/>
  <c r="AV495" i="20"/>
  <c r="AW495" i="20" s="1"/>
  <c r="AV474" i="20"/>
  <c r="AW474" i="20" s="1"/>
  <c r="AX474" i="20" s="1"/>
  <c r="AZ474" i="20" s="1"/>
  <c r="AS313" i="20"/>
  <c r="AT313" i="20" s="1"/>
  <c r="AU313" i="20" s="1"/>
  <c r="AS363" i="20"/>
  <c r="AT363" i="20" s="1"/>
  <c r="AU363" i="20" s="1"/>
  <c r="AS265" i="20"/>
  <c r="AT265" i="20" s="1"/>
  <c r="AU265" i="20" s="1"/>
  <c r="AV189" i="20"/>
  <c r="AW189" i="20" s="1"/>
  <c r="AX189" i="20" s="1"/>
  <c r="AZ189" i="20" s="1"/>
  <c r="AV166" i="20"/>
  <c r="AW166" i="20" s="1"/>
  <c r="AX166" i="20" s="1"/>
  <c r="AZ166" i="20" s="1"/>
  <c r="AS246" i="20"/>
  <c r="AT246" i="20" s="1"/>
  <c r="AU246" i="20" s="1"/>
  <c r="AV122" i="20"/>
  <c r="AW122" i="20" s="1"/>
  <c r="AX122" i="20" s="1"/>
  <c r="AZ122" i="20" s="1"/>
  <c r="AV116" i="20"/>
  <c r="AW116" i="20" s="1"/>
  <c r="AX116" i="20" s="1"/>
  <c r="AZ116" i="20" s="1"/>
  <c r="AV112" i="20"/>
  <c r="AW112" i="20" s="1"/>
  <c r="AX112" i="20" s="1"/>
  <c r="AZ112" i="20" s="1"/>
  <c r="AV99" i="20"/>
  <c r="AW99" i="20" s="1"/>
  <c r="AX99" i="20" s="1"/>
  <c r="AZ99" i="20" s="1"/>
  <c r="AS160" i="20"/>
  <c r="AT160" i="20" s="1"/>
  <c r="AU160" i="20" s="1"/>
  <c r="AS144" i="20"/>
  <c r="AT144" i="20" s="1"/>
  <c r="AU144" i="20" s="1"/>
  <c r="AV77" i="20"/>
  <c r="AW77" i="20" s="1"/>
  <c r="AX77" i="20" s="1"/>
  <c r="AZ77" i="20" s="1"/>
  <c r="AY31" i="20"/>
  <c r="AV25" i="20"/>
  <c r="AW25" i="20" s="1"/>
  <c r="AX25" i="20" s="1"/>
  <c r="AZ25" i="20" s="1"/>
  <c r="AV345" i="20"/>
  <c r="AW345" i="20" s="1"/>
  <c r="AX345" i="20" s="1"/>
  <c r="AZ345" i="20" s="1"/>
  <c r="AS309" i="20"/>
  <c r="AT309" i="20" s="1"/>
  <c r="AU309" i="20" s="1"/>
  <c r="AS271" i="20"/>
  <c r="AT271" i="20" s="1"/>
  <c r="AU271" i="20" s="1"/>
  <c r="AS147" i="20"/>
  <c r="AT147" i="20" s="1"/>
  <c r="AU147" i="20" s="1"/>
  <c r="AV473" i="20"/>
  <c r="AW473" i="20" s="1"/>
  <c r="AX473" i="20" s="1"/>
  <c r="AZ473" i="20" s="1"/>
  <c r="AS385" i="20"/>
  <c r="AT385" i="20" s="1"/>
  <c r="AU385" i="20" s="1"/>
  <c r="AS321" i="20"/>
  <c r="AT321" i="20" s="1"/>
  <c r="AU321" i="20" s="1"/>
  <c r="AS369" i="20"/>
  <c r="AT369" i="20" s="1"/>
  <c r="AU369" i="20" s="1"/>
  <c r="AV194" i="20"/>
  <c r="AW194" i="20" s="1"/>
  <c r="AX194" i="20" s="1"/>
  <c r="AZ194" i="20" s="1"/>
  <c r="AV190" i="20"/>
  <c r="AW190" i="20" s="1"/>
  <c r="AX190" i="20" s="1"/>
  <c r="AZ190" i="20" s="1"/>
  <c r="AV172" i="20"/>
  <c r="AW172" i="20" s="1"/>
  <c r="AX172" i="20" s="1"/>
  <c r="AZ172" i="20" s="1"/>
  <c r="AS252" i="20"/>
  <c r="AT252" i="20" s="1"/>
  <c r="AU252" i="20" s="1"/>
  <c r="AS236" i="20"/>
  <c r="AT236" i="20" s="1"/>
  <c r="AU236" i="20" s="1"/>
  <c r="AV142" i="20"/>
  <c r="AW142" i="20" s="1"/>
  <c r="AX142" i="20" s="1"/>
  <c r="AZ142" i="20" s="1"/>
  <c r="AV82" i="20"/>
  <c r="AW82" i="20" s="1"/>
  <c r="AX82" i="20" s="1"/>
  <c r="AZ82" i="20" s="1"/>
  <c r="AV91" i="20"/>
  <c r="AW91" i="20" s="1"/>
  <c r="AX91" i="20" s="1"/>
  <c r="AZ91" i="20" s="1"/>
  <c r="AS158" i="20"/>
  <c r="AT158" i="20" s="1"/>
  <c r="AU158" i="20" s="1"/>
  <c r="AV108" i="20"/>
  <c r="AW108" i="20" s="1"/>
  <c r="AX108" i="20" s="1"/>
  <c r="AZ108" i="20" s="1"/>
  <c r="AV70" i="20"/>
  <c r="AW70" i="20" s="1"/>
  <c r="AX70" i="20" s="1"/>
  <c r="AZ70" i="20" s="1"/>
  <c r="AV22" i="20"/>
  <c r="AW22" i="20" s="1"/>
  <c r="AX22" i="20" s="1"/>
  <c r="AZ22" i="20" s="1"/>
  <c r="AV354" i="20"/>
  <c r="AW354" i="20" s="1"/>
  <c r="AX354" i="20" s="1"/>
  <c r="AZ354" i="20" s="1"/>
  <c r="AV171" i="20"/>
  <c r="AW171" i="20" s="1"/>
  <c r="AX171" i="20" s="1"/>
  <c r="AZ171" i="20" s="1"/>
  <c r="AV86" i="20"/>
  <c r="AW86" i="20" s="1"/>
  <c r="AX86" i="20" s="1"/>
  <c r="AZ86" i="20" s="1"/>
  <c r="AS145" i="20"/>
  <c r="AT145" i="20" s="1"/>
  <c r="AU145" i="20" s="1"/>
  <c r="AS374" i="20"/>
  <c r="AT374" i="20" s="1"/>
  <c r="AU374" i="20" s="1"/>
  <c r="AS266" i="20"/>
  <c r="AT266" i="20" s="1"/>
  <c r="AU266" i="20" s="1"/>
  <c r="AS263" i="20"/>
  <c r="AT263" i="20" s="1"/>
  <c r="AU263" i="20" s="1"/>
  <c r="AV130" i="20"/>
  <c r="AW130" i="20" s="1"/>
  <c r="AX130" i="20" s="1"/>
  <c r="AZ130" i="20" s="1"/>
  <c r="AV430" i="20"/>
  <c r="AW430" i="20" s="1"/>
  <c r="AX430" i="20" s="1"/>
  <c r="AZ430" i="20" s="1"/>
  <c r="AV431" i="20"/>
  <c r="AW431" i="20" s="1"/>
  <c r="AX431" i="20" s="1"/>
  <c r="AZ431" i="20" s="1"/>
  <c r="AS376" i="20"/>
  <c r="AT376" i="20" s="1"/>
  <c r="AU376" i="20" s="1"/>
  <c r="AV222" i="20"/>
  <c r="AW222" i="20" s="1"/>
  <c r="AX222" i="20" s="1"/>
  <c r="AZ222" i="20" s="1"/>
  <c r="AV18" i="20"/>
  <c r="AW18" i="20" s="1"/>
  <c r="AX18" i="20" s="1"/>
  <c r="AZ18" i="20" s="1"/>
  <c r="AS372" i="20"/>
  <c r="AT372" i="20" s="1"/>
  <c r="AU372" i="20" s="1"/>
  <c r="AS371" i="20"/>
  <c r="AT371" i="20" s="1"/>
  <c r="AU371" i="20" s="1"/>
  <c r="AV231" i="20"/>
  <c r="AW231" i="20" s="1"/>
  <c r="AX231" i="20" s="1"/>
  <c r="AZ231" i="20" s="1"/>
  <c r="AV186" i="20"/>
  <c r="AW186" i="20" s="1"/>
  <c r="AX186" i="20" s="1"/>
  <c r="AZ186" i="20" s="1"/>
  <c r="AV74" i="20"/>
  <c r="AW74" i="20" s="1"/>
  <c r="AX74" i="20" s="1"/>
  <c r="AZ74" i="20" s="1"/>
  <c r="AV426" i="20"/>
  <c r="AW426" i="20" s="1"/>
  <c r="AX426" i="20" s="1"/>
  <c r="AZ426" i="20" s="1"/>
  <c r="AV411" i="20"/>
  <c r="AW411" i="20" s="1"/>
  <c r="AX411" i="20" s="1"/>
  <c r="AZ411" i="20" s="1"/>
  <c r="AV323" i="20"/>
  <c r="AW323" i="20" s="1"/>
  <c r="AX323" i="20" s="1"/>
  <c r="AZ323" i="20" s="1"/>
  <c r="AV221" i="20"/>
  <c r="AW221" i="20" s="1"/>
  <c r="AX221" i="20" s="1"/>
  <c r="AZ221" i="20" s="1"/>
  <c r="AV208" i="20"/>
  <c r="AW208" i="20" s="1"/>
  <c r="AX208" i="20" s="1"/>
  <c r="AZ208" i="20" s="1"/>
  <c r="AS24" i="20"/>
  <c r="AT24" i="20" s="1"/>
  <c r="AU24" i="20" s="1"/>
  <c r="AS389" i="20"/>
  <c r="AT389" i="20" s="1"/>
  <c r="AU389" i="20" s="1"/>
  <c r="AS297" i="20"/>
  <c r="AT297" i="20" s="1"/>
  <c r="AU297" i="20" s="1"/>
  <c r="AS264" i="20"/>
  <c r="AT264" i="20" s="1"/>
  <c r="AU264" i="20" s="1"/>
  <c r="AS257" i="20"/>
  <c r="AT257" i="20" s="1"/>
  <c r="AU257" i="20" s="1"/>
  <c r="AV182" i="20"/>
  <c r="AW182" i="20" s="1"/>
  <c r="AX182" i="20" s="1"/>
  <c r="AZ182" i="20" s="1"/>
  <c r="AV195" i="20"/>
  <c r="AW195" i="20" s="1"/>
  <c r="AX195" i="20" s="1"/>
  <c r="AZ195" i="20" s="1"/>
  <c r="AS242" i="20"/>
  <c r="AT242" i="20" s="1"/>
  <c r="AU242" i="20" s="1"/>
  <c r="AV134" i="20"/>
  <c r="AW134" i="20" s="1"/>
  <c r="AX134" i="20" s="1"/>
  <c r="AZ134" i="20" s="1"/>
  <c r="AV75" i="20"/>
  <c r="AW75" i="20" s="1"/>
  <c r="AX75" i="20" s="1"/>
  <c r="AZ75" i="20" s="1"/>
  <c r="AV83" i="20"/>
  <c r="AW83" i="20" s="1"/>
  <c r="AX83" i="20" s="1"/>
  <c r="AZ83" i="20" s="1"/>
  <c r="AS156" i="20"/>
  <c r="AT156" i="20" s="1"/>
  <c r="AU156" i="20" s="1"/>
  <c r="AV100" i="20"/>
  <c r="AW100" i="20" s="1"/>
  <c r="AX100" i="20" s="1"/>
  <c r="AZ100" i="20" s="1"/>
  <c r="AV64" i="20"/>
  <c r="AW64" i="20" s="1"/>
  <c r="AX64" i="20" s="1"/>
  <c r="AZ64" i="20" s="1"/>
  <c r="AS21" i="20"/>
  <c r="AT21" i="20" s="1"/>
  <c r="AU21" i="20" s="1"/>
  <c r="AS20" i="20"/>
  <c r="AT20" i="20" s="1"/>
  <c r="AU20" i="20" s="1"/>
  <c r="AV346" i="20"/>
  <c r="AW346" i="20" s="1"/>
  <c r="AX346" i="20" s="1"/>
  <c r="AZ346" i="20" s="1"/>
  <c r="AS287" i="20"/>
  <c r="AT287" i="20" s="1"/>
  <c r="AU287" i="20" s="1"/>
  <c r="AS237" i="20"/>
  <c r="AT237" i="20" s="1"/>
  <c r="AU237" i="20" s="1"/>
  <c r="AS155" i="20"/>
  <c r="AT155" i="20" s="1"/>
  <c r="AU155" i="20" s="1"/>
  <c r="AS111" i="20"/>
  <c r="AT111" i="20" s="1"/>
  <c r="AU111" i="20" s="1"/>
  <c r="AV494" i="20"/>
  <c r="AW494" i="20" s="1"/>
  <c r="AV477" i="20"/>
  <c r="AW477" i="20" s="1"/>
  <c r="AX477" i="20" s="1"/>
  <c r="AZ477" i="20" s="1"/>
  <c r="AS377" i="20"/>
  <c r="AT377" i="20" s="1"/>
  <c r="AU377" i="20" s="1"/>
  <c r="AS305" i="20"/>
  <c r="AT305" i="20" s="1"/>
  <c r="AU305" i="20" s="1"/>
  <c r="AS365" i="20"/>
  <c r="AT365" i="20" s="1"/>
  <c r="AU365" i="20" s="1"/>
  <c r="AS268" i="20"/>
  <c r="AT268" i="20" s="1"/>
  <c r="AU268" i="20" s="1"/>
  <c r="AS261" i="20"/>
  <c r="AT261" i="20" s="1"/>
  <c r="AU261" i="20" s="1"/>
  <c r="AV188" i="20"/>
  <c r="AW188" i="20" s="1"/>
  <c r="AX188" i="20" s="1"/>
  <c r="AZ188" i="20" s="1"/>
  <c r="AV206" i="20"/>
  <c r="AW206" i="20" s="1"/>
  <c r="AX206" i="20" s="1"/>
  <c r="AZ206" i="20" s="1"/>
  <c r="AS248" i="20"/>
  <c r="AT248" i="20" s="1"/>
  <c r="AU248" i="20" s="1"/>
  <c r="AV202" i="20"/>
  <c r="AW202" i="20" s="1"/>
  <c r="AX202" i="20" s="1"/>
  <c r="AZ202" i="20" s="1"/>
  <c r="AV126" i="20"/>
  <c r="AW126" i="20" s="1"/>
  <c r="AX126" i="20" s="1"/>
  <c r="AZ126" i="20" s="1"/>
  <c r="AV106" i="20"/>
  <c r="AW106" i="20" s="1"/>
  <c r="AX106" i="20" s="1"/>
  <c r="AZ106" i="20" s="1"/>
  <c r="AV80" i="20"/>
  <c r="AW80" i="20" s="1"/>
  <c r="AX80" i="20" s="1"/>
  <c r="AZ80" i="20" s="1"/>
  <c r="AS154" i="20"/>
  <c r="AT154" i="20" s="1"/>
  <c r="AU154" i="20" s="1"/>
  <c r="AV92" i="20"/>
  <c r="AW92" i="20" s="1"/>
  <c r="AX92" i="20" s="1"/>
  <c r="AZ92" i="20" s="1"/>
  <c r="AV38" i="20"/>
  <c r="AW38" i="20" s="1"/>
  <c r="AX38" i="20" s="1"/>
  <c r="AZ38" i="20" s="1"/>
  <c r="AV66" i="20"/>
  <c r="AW66" i="20" s="1"/>
  <c r="AX66" i="20" s="1"/>
  <c r="AZ66" i="20" s="1"/>
  <c r="AV14" i="20"/>
  <c r="AW14" i="20" s="1"/>
  <c r="AX14" i="20" s="1"/>
  <c r="AZ14" i="20" s="1"/>
  <c r="AS364" i="20"/>
  <c r="AT364" i="20" s="1"/>
  <c r="AU364" i="20" s="1"/>
  <c r="AS275" i="20"/>
  <c r="AT275" i="20" s="1"/>
  <c r="AU275" i="20" s="1"/>
  <c r="AS153" i="20"/>
  <c r="AT153" i="20" s="1"/>
  <c r="AU153" i="20" s="1"/>
  <c r="AS135" i="20"/>
  <c r="AT135" i="20" s="1"/>
  <c r="AU135" i="20" s="1"/>
  <c r="AV472" i="20"/>
  <c r="AW472" i="20" s="1"/>
  <c r="AX472" i="20" s="1"/>
  <c r="AZ472" i="20" s="1"/>
  <c r="AS382" i="20"/>
  <c r="AT382" i="20" s="1"/>
  <c r="AU382" i="20" s="1"/>
  <c r="AV227" i="20"/>
  <c r="AW227" i="20" s="1"/>
  <c r="AX227" i="20" s="1"/>
  <c r="AZ227" i="20" s="1"/>
  <c r="AV233" i="20"/>
  <c r="AW233" i="20" s="1"/>
  <c r="AX233" i="20" s="1"/>
  <c r="AZ233" i="20" s="1"/>
  <c r="AV184" i="20"/>
  <c r="AW184" i="20" s="1"/>
  <c r="AX184" i="20" s="1"/>
  <c r="AZ184" i="20" s="1"/>
  <c r="AV109" i="20"/>
  <c r="AW109" i="20" s="1"/>
  <c r="AX109" i="20" s="1"/>
  <c r="AZ109" i="20" s="1"/>
  <c r="AY63" i="20"/>
  <c r="AV446" i="20"/>
  <c r="AW446" i="20" s="1"/>
  <c r="AX446" i="20" s="1"/>
  <c r="AZ446" i="20" s="1"/>
  <c r="AV447" i="20"/>
  <c r="AW447" i="20" s="1"/>
  <c r="AX447" i="20" s="1"/>
  <c r="AZ447" i="20" s="1"/>
  <c r="AS259" i="20"/>
  <c r="AT259" i="20" s="1"/>
  <c r="AU259" i="20" s="1"/>
  <c r="AV85" i="20"/>
  <c r="AW85" i="20" s="1"/>
  <c r="AX85" i="20" s="1"/>
  <c r="AZ85" i="20" s="1"/>
  <c r="AV34" i="20"/>
  <c r="AW34" i="20" s="1"/>
  <c r="AX34" i="20" s="1"/>
  <c r="AZ34" i="20" s="1"/>
  <c r="AV223" i="20"/>
  <c r="AW223" i="20" s="1"/>
  <c r="AX223" i="20" s="1"/>
  <c r="AZ223" i="20" s="1"/>
  <c r="AV177" i="20"/>
  <c r="AW177" i="20" s="1"/>
  <c r="AX177" i="20" s="1"/>
  <c r="AZ177" i="20" s="1"/>
  <c r="AV12" i="20"/>
  <c r="AW12" i="20" s="1"/>
  <c r="AX12" i="20" s="1"/>
  <c r="AZ12" i="20" s="1"/>
  <c r="AV442" i="20"/>
  <c r="AW442" i="20" s="1"/>
  <c r="AX442" i="20" s="1"/>
  <c r="AZ442" i="20" s="1"/>
  <c r="AV427" i="20"/>
  <c r="AW427" i="20" s="1"/>
  <c r="AX427" i="20" s="1"/>
  <c r="AZ427" i="20" s="1"/>
  <c r="AS378" i="20"/>
  <c r="AT378" i="20" s="1"/>
  <c r="AU378" i="20" s="1"/>
  <c r="AS383" i="20"/>
  <c r="AT383" i="20" s="1"/>
  <c r="AU383" i="20" s="1"/>
  <c r="AS267" i="20"/>
  <c r="AT267" i="20" s="1"/>
  <c r="AU267" i="20" s="1"/>
  <c r="AV185" i="20"/>
  <c r="AW185" i="20" s="1"/>
  <c r="AX185" i="20" s="1"/>
  <c r="AZ185" i="20" s="1"/>
  <c r="AV89" i="20"/>
  <c r="AW89" i="20" s="1"/>
  <c r="AX89" i="20" s="1"/>
  <c r="AZ89" i="20" s="1"/>
  <c r="AV340" i="20"/>
  <c r="AW340" i="20" s="1"/>
  <c r="AX340" i="20" s="1"/>
  <c r="AZ340" i="20" s="1"/>
  <c r="AV312" i="20"/>
  <c r="AW312" i="20" s="1"/>
  <c r="AX312" i="20" s="1"/>
  <c r="AZ312" i="20" s="1"/>
  <c r="AV280" i="20"/>
  <c r="AW280" i="20" s="1"/>
  <c r="AX280" i="20" s="1"/>
  <c r="AZ280" i="20" s="1"/>
  <c r="AV214" i="20"/>
  <c r="AW214" i="20" s="1"/>
  <c r="AX214" i="20" s="1"/>
  <c r="AZ214" i="20" s="1"/>
  <c r="AS121" i="20"/>
  <c r="AT121" i="20" s="1"/>
  <c r="AU121" i="20" s="1"/>
  <c r="AS139" i="20"/>
  <c r="AT139" i="20" s="1"/>
  <c r="AU139" i="20" s="1"/>
  <c r="AV28" i="20"/>
  <c r="AW28" i="20" s="1"/>
  <c r="AX28" i="20" s="1"/>
  <c r="AZ28" i="20" s="1"/>
  <c r="AV30" i="20"/>
  <c r="AW30" i="20" s="1"/>
  <c r="AX30" i="20" s="1"/>
  <c r="AZ30" i="20" s="1"/>
  <c r="AV47" i="20"/>
  <c r="AW47" i="20" s="1"/>
  <c r="AX47" i="20" s="1"/>
  <c r="AZ47" i="20" s="1"/>
  <c r="AV46" i="20"/>
  <c r="AW46" i="20" s="1"/>
  <c r="AX46" i="20" s="1"/>
  <c r="AZ46" i="20" s="1"/>
  <c r="AV399" i="20"/>
  <c r="AW399" i="20" s="1"/>
  <c r="AX399" i="20" s="1"/>
  <c r="AZ399" i="20" s="1"/>
  <c r="AV338" i="20"/>
  <c r="AW338" i="20" s="1"/>
  <c r="AX338" i="20" s="1"/>
  <c r="AZ338" i="20" s="1"/>
  <c r="AV337" i="20"/>
  <c r="AW337" i="20" s="1"/>
  <c r="AX337" i="20" s="1"/>
  <c r="AZ337" i="20" s="1"/>
  <c r="AV336" i="20"/>
  <c r="AW336" i="20" s="1"/>
  <c r="AX336" i="20" s="1"/>
  <c r="AZ336" i="20" s="1"/>
  <c r="AV308" i="20"/>
  <c r="AW308" i="20" s="1"/>
  <c r="AX308" i="20" s="1"/>
  <c r="AZ308" i="20" s="1"/>
  <c r="AV276" i="20"/>
  <c r="AW276" i="20" s="1"/>
  <c r="AX276" i="20" s="1"/>
  <c r="AZ276" i="20" s="1"/>
  <c r="AS201" i="20"/>
  <c r="AT201" i="20" s="1"/>
  <c r="AU201" i="20" s="1"/>
  <c r="AS117" i="20"/>
  <c r="AT117" i="20" s="1"/>
  <c r="AU117" i="20" s="1"/>
  <c r="AS119" i="20"/>
  <c r="AT119" i="20" s="1"/>
  <c r="AU119" i="20" s="1"/>
  <c r="AV52" i="20"/>
  <c r="AW52" i="20" s="1"/>
  <c r="AX52" i="20" s="1"/>
  <c r="AZ52" i="20" s="1"/>
  <c r="AV29" i="20"/>
  <c r="AW29" i="20" s="1"/>
  <c r="AX29" i="20" s="1"/>
  <c r="AZ29" i="20" s="1"/>
  <c r="AV456" i="20"/>
  <c r="AW456" i="20" s="1"/>
  <c r="AX456" i="20" s="1"/>
  <c r="AZ456" i="20" s="1"/>
  <c r="AV440" i="20"/>
  <c r="AW440" i="20" s="1"/>
  <c r="AX440" i="20" s="1"/>
  <c r="AZ440" i="20" s="1"/>
  <c r="AV424" i="20"/>
  <c r="AW424" i="20" s="1"/>
  <c r="AX424" i="20" s="1"/>
  <c r="AZ424" i="20" s="1"/>
  <c r="AV408" i="20"/>
  <c r="AW408" i="20" s="1"/>
  <c r="AX408" i="20" s="1"/>
  <c r="AZ408" i="20" s="1"/>
  <c r="AV457" i="20"/>
  <c r="AW457" i="20" s="1"/>
  <c r="AX457" i="20" s="1"/>
  <c r="AZ457" i="20" s="1"/>
  <c r="AV441" i="20"/>
  <c r="AW441" i="20" s="1"/>
  <c r="AX441" i="20" s="1"/>
  <c r="AZ441" i="20" s="1"/>
  <c r="AV425" i="20"/>
  <c r="AW425" i="20" s="1"/>
  <c r="AX425" i="20" s="1"/>
  <c r="AZ425" i="20" s="1"/>
  <c r="AV409" i="20"/>
  <c r="AW409" i="20" s="1"/>
  <c r="AX409" i="20" s="1"/>
  <c r="AZ409" i="20" s="1"/>
  <c r="AV213" i="20"/>
  <c r="AW213" i="20" s="1"/>
  <c r="AX213" i="20" s="1"/>
  <c r="AZ213" i="20" s="1"/>
  <c r="AV306" i="20"/>
  <c r="AW306" i="20" s="1"/>
  <c r="AX306" i="20" s="1"/>
  <c r="AZ306" i="20" s="1"/>
  <c r="AV290" i="20"/>
  <c r="AW290" i="20" s="1"/>
  <c r="AX290" i="20" s="1"/>
  <c r="AZ290" i="20" s="1"/>
  <c r="AV274" i="20"/>
  <c r="AW274" i="20" s="1"/>
  <c r="AX274" i="20" s="1"/>
  <c r="AZ274" i="20" s="1"/>
  <c r="AY207" i="20"/>
  <c r="AV470" i="20"/>
  <c r="AW470" i="20" s="1"/>
  <c r="AX470" i="20" s="1"/>
  <c r="AZ470" i="20" s="1"/>
  <c r="AV454" i="20"/>
  <c r="AW454" i="20" s="1"/>
  <c r="AX454" i="20" s="1"/>
  <c r="AZ454" i="20" s="1"/>
  <c r="AV438" i="20"/>
  <c r="AW438" i="20" s="1"/>
  <c r="AX438" i="20" s="1"/>
  <c r="AZ438" i="20" s="1"/>
  <c r="AV422" i="20"/>
  <c r="AW422" i="20" s="1"/>
  <c r="AX422" i="20" s="1"/>
  <c r="AZ422" i="20" s="1"/>
  <c r="AV406" i="20"/>
  <c r="AW406" i="20" s="1"/>
  <c r="AX406" i="20" s="1"/>
  <c r="AZ406" i="20" s="1"/>
  <c r="AV455" i="20"/>
  <c r="AW455" i="20" s="1"/>
  <c r="AX455" i="20" s="1"/>
  <c r="AZ455" i="20" s="1"/>
  <c r="AV439" i="20"/>
  <c r="AW439" i="20" s="1"/>
  <c r="AX439" i="20" s="1"/>
  <c r="AZ439" i="20" s="1"/>
  <c r="AV423" i="20"/>
  <c r="AW423" i="20" s="1"/>
  <c r="AX423" i="20" s="1"/>
  <c r="AZ423" i="20" s="1"/>
  <c r="AV407" i="20"/>
  <c r="AW407" i="20" s="1"/>
  <c r="AX407" i="20" s="1"/>
  <c r="AZ407" i="20" s="1"/>
  <c r="AV460" i="20"/>
  <c r="AW460" i="20" s="1"/>
  <c r="AX460" i="20" s="1"/>
  <c r="AZ460" i="20" s="1"/>
  <c r="AV444" i="20"/>
  <c r="AW444" i="20" s="1"/>
  <c r="AX444" i="20" s="1"/>
  <c r="AZ444" i="20" s="1"/>
  <c r="AV428" i="20"/>
  <c r="AW428" i="20" s="1"/>
  <c r="AX428" i="20" s="1"/>
  <c r="AZ428" i="20" s="1"/>
  <c r="AV412" i="20"/>
  <c r="AW412" i="20" s="1"/>
  <c r="AX412" i="20" s="1"/>
  <c r="AZ412" i="20" s="1"/>
  <c r="AV461" i="20"/>
  <c r="AW461" i="20" s="1"/>
  <c r="AX461" i="20" s="1"/>
  <c r="AZ461" i="20" s="1"/>
  <c r="AV445" i="20"/>
  <c r="AW445" i="20" s="1"/>
  <c r="AX445" i="20" s="1"/>
  <c r="AZ445" i="20" s="1"/>
  <c r="AV429" i="20"/>
  <c r="AW429" i="20" s="1"/>
  <c r="AX429" i="20" s="1"/>
  <c r="AZ429" i="20" s="1"/>
  <c r="AV413" i="20"/>
  <c r="AW413" i="20" s="1"/>
  <c r="AX413" i="20" s="1"/>
  <c r="AZ413" i="20" s="1"/>
  <c r="AS398" i="20"/>
  <c r="AT398" i="20" s="1"/>
  <c r="AU398" i="20" s="1"/>
  <c r="AV328" i="20"/>
  <c r="AW328" i="20" s="1"/>
  <c r="AX328" i="20" s="1"/>
  <c r="AZ328" i="20" s="1"/>
  <c r="AV215" i="20"/>
  <c r="AW215" i="20" s="1"/>
  <c r="AX215" i="20" s="1"/>
  <c r="AZ215" i="20" s="1"/>
  <c r="AV310" i="20"/>
  <c r="AW310" i="20" s="1"/>
  <c r="AX310" i="20" s="1"/>
  <c r="AZ310" i="20" s="1"/>
  <c r="AV294" i="20"/>
  <c r="AW294" i="20" s="1"/>
  <c r="AX294" i="20" s="1"/>
  <c r="AZ294" i="20" s="1"/>
  <c r="AV278" i="20"/>
  <c r="AW278" i="20" s="1"/>
  <c r="AX278" i="20" s="1"/>
  <c r="AZ278" i="20" s="1"/>
  <c r="AV466" i="20"/>
  <c r="AW466" i="20" s="1"/>
  <c r="AX466" i="20" s="1"/>
  <c r="AZ466" i="20" s="1"/>
  <c r="AV450" i="20"/>
  <c r="AW450" i="20" s="1"/>
  <c r="AX450" i="20" s="1"/>
  <c r="AZ450" i="20" s="1"/>
  <c r="AV434" i="20"/>
  <c r="AW434" i="20" s="1"/>
  <c r="AX434" i="20" s="1"/>
  <c r="AZ434" i="20" s="1"/>
  <c r="AV418" i="20"/>
  <c r="AW418" i="20" s="1"/>
  <c r="AX418" i="20" s="1"/>
  <c r="AZ418" i="20" s="1"/>
  <c r="AV400" i="20"/>
  <c r="AW400" i="20" s="1"/>
  <c r="AX400" i="20" s="1"/>
  <c r="AZ400" i="20" s="1"/>
  <c r="AV467" i="20"/>
  <c r="AW467" i="20" s="1"/>
  <c r="AX467" i="20" s="1"/>
  <c r="AZ467" i="20" s="1"/>
  <c r="AV451" i="20"/>
  <c r="AW451" i="20" s="1"/>
  <c r="AX451" i="20" s="1"/>
  <c r="AZ451" i="20" s="1"/>
  <c r="AV435" i="20"/>
  <c r="AW435" i="20" s="1"/>
  <c r="AX435" i="20" s="1"/>
  <c r="AZ435" i="20" s="1"/>
  <c r="AV419" i="20"/>
  <c r="AW419" i="20" s="1"/>
  <c r="AX419" i="20" s="1"/>
  <c r="AZ419" i="20" s="1"/>
  <c r="AV343" i="20"/>
  <c r="AW343" i="20" s="1"/>
  <c r="AX343" i="20" s="1"/>
  <c r="AZ343" i="20" s="1"/>
  <c r="AV347" i="20"/>
  <c r="AW347" i="20" s="1"/>
  <c r="AX347" i="20" s="1"/>
  <c r="AZ347" i="20" s="1"/>
  <c r="AV349" i="20"/>
  <c r="AW349" i="20" s="1"/>
  <c r="AX349" i="20" s="1"/>
  <c r="AZ349" i="20" s="1"/>
  <c r="AV348" i="20"/>
  <c r="AW348" i="20" s="1"/>
  <c r="AX348" i="20" s="1"/>
  <c r="AZ348" i="20" s="1"/>
  <c r="AV320" i="20"/>
  <c r="AW320" i="20" s="1"/>
  <c r="AX320" i="20" s="1"/>
  <c r="AZ320" i="20" s="1"/>
  <c r="AV220" i="20"/>
  <c r="AW220" i="20" s="1"/>
  <c r="AX220" i="20" s="1"/>
  <c r="AZ220" i="20" s="1"/>
  <c r="AS197" i="20"/>
  <c r="AT197" i="20" s="1"/>
  <c r="AU197" i="20" s="1"/>
  <c r="AV43" i="20"/>
  <c r="AW43" i="20" s="1"/>
  <c r="AX43" i="20" s="1"/>
  <c r="AZ43" i="20" s="1"/>
  <c r="AV53" i="20"/>
  <c r="AW53" i="20" s="1"/>
  <c r="AX53" i="20" s="1"/>
  <c r="AZ53" i="20" s="1"/>
  <c r="AV359" i="20"/>
  <c r="AW359" i="20" s="1"/>
  <c r="AX359" i="20" s="1"/>
  <c r="AZ359" i="20" s="1"/>
  <c r="AV330" i="20"/>
  <c r="AW330" i="20" s="1"/>
  <c r="AX330" i="20" s="1"/>
  <c r="AZ330" i="20" s="1"/>
  <c r="AV300" i="20"/>
  <c r="AW300" i="20" s="1"/>
  <c r="AX300" i="20" s="1"/>
  <c r="AZ300" i="20" s="1"/>
  <c r="AS125" i="20"/>
  <c r="AT125" i="20" s="1"/>
  <c r="AU125" i="20" s="1"/>
  <c r="AV48" i="20"/>
  <c r="AW48" i="20" s="1"/>
  <c r="AX48" i="20" s="1"/>
  <c r="AZ48" i="20" s="1"/>
  <c r="AV326" i="20"/>
  <c r="AW326" i="20" s="1"/>
  <c r="AX326" i="20" s="1"/>
  <c r="AZ326" i="20" s="1"/>
  <c r="AV325" i="20"/>
  <c r="AW325" i="20" s="1"/>
  <c r="AX325" i="20" s="1"/>
  <c r="AZ325" i="20" s="1"/>
  <c r="AV335" i="20"/>
  <c r="AW335" i="20" s="1"/>
  <c r="AX335" i="20" s="1"/>
  <c r="AZ335" i="20" s="1"/>
  <c r="AV339" i="20"/>
  <c r="AW339" i="20" s="1"/>
  <c r="AX339" i="20" s="1"/>
  <c r="AZ339" i="20" s="1"/>
  <c r="AV350" i="20"/>
  <c r="AW350" i="20" s="1"/>
  <c r="AX350" i="20" s="1"/>
  <c r="AZ350" i="20" s="1"/>
  <c r="AV322" i="20"/>
  <c r="AW322" i="20" s="1"/>
  <c r="AX322" i="20" s="1"/>
  <c r="AZ322" i="20" s="1"/>
  <c r="AV333" i="20"/>
  <c r="AW333" i="20" s="1"/>
  <c r="AX333" i="20" s="1"/>
  <c r="AZ333" i="20" s="1"/>
  <c r="AV332" i="20"/>
  <c r="AW332" i="20" s="1"/>
  <c r="AX332" i="20" s="1"/>
  <c r="AZ332" i="20" s="1"/>
  <c r="AV304" i="20"/>
  <c r="AW304" i="20" s="1"/>
  <c r="AX304" i="20" s="1"/>
  <c r="AZ304" i="20" s="1"/>
  <c r="AV272" i="20"/>
  <c r="AW272" i="20" s="1"/>
  <c r="AX272" i="20" s="1"/>
  <c r="AZ272" i="20" s="1"/>
  <c r="AV211" i="20"/>
  <c r="AW211" i="20" s="1"/>
  <c r="AX211" i="20" s="1"/>
  <c r="AZ211" i="20" s="1"/>
  <c r="AV216" i="20"/>
  <c r="AW216" i="20" s="1"/>
  <c r="AX216" i="20" s="1"/>
  <c r="AZ216" i="20" s="1"/>
  <c r="AS113" i="20"/>
  <c r="AT113" i="20" s="1"/>
  <c r="AU113" i="20" s="1"/>
  <c r="AS131" i="20"/>
  <c r="AT131" i="20" s="1"/>
  <c r="AU131" i="20" s="1"/>
  <c r="AV59" i="20"/>
  <c r="AW59" i="20" s="1"/>
  <c r="AX59" i="20" s="1"/>
  <c r="AZ59" i="20" s="1"/>
  <c r="AV35" i="20"/>
  <c r="AW35" i="20" s="1"/>
  <c r="AX35" i="20" s="1"/>
  <c r="AZ35" i="20" s="1"/>
  <c r="AV32" i="20"/>
  <c r="AW32" i="20" s="1"/>
  <c r="AX32" i="20" s="1"/>
  <c r="AZ32" i="20" s="1"/>
  <c r="AV55" i="20"/>
  <c r="AW55" i="20" s="1"/>
  <c r="AX55" i="20" s="1"/>
  <c r="AZ55" i="20" s="1"/>
  <c r="AV58" i="20"/>
  <c r="AW58" i="20" s="1"/>
  <c r="AX58" i="20" s="1"/>
  <c r="AZ58" i="20" s="1"/>
  <c r="AV42" i="20"/>
  <c r="AW42" i="20" s="1"/>
  <c r="AX42" i="20" s="1"/>
  <c r="AZ42" i="20" s="1"/>
  <c r="AS27" i="20"/>
  <c r="AT27" i="20" s="1"/>
  <c r="AU27" i="20" s="1"/>
  <c r="AS394" i="20"/>
  <c r="AT394" i="20" s="1"/>
  <c r="AU394" i="20" s="1"/>
  <c r="AV401" i="20"/>
  <c r="AW401" i="20" s="1"/>
  <c r="AX401" i="20" s="1"/>
  <c r="AZ401" i="20" s="1"/>
  <c r="AS393" i="20"/>
  <c r="AT393" i="20" s="1"/>
  <c r="AU393" i="20" s="1"/>
  <c r="AV342" i="20"/>
  <c r="AW342" i="20" s="1"/>
  <c r="AX342" i="20" s="1"/>
  <c r="AZ342" i="20" s="1"/>
  <c r="AV357" i="20"/>
  <c r="AW357" i="20" s="1"/>
  <c r="AX357" i="20" s="1"/>
  <c r="AZ357" i="20" s="1"/>
  <c r="AV356" i="20"/>
  <c r="AW356" i="20" s="1"/>
  <c r="AX356" i="20" s="1"/>
  <c r="AZ356" i="20" s="1"/>
  <c r="AV296" i="20"/>
  <c r="AW296" i="20" s="1"/>
  <c r="AX296" i="20" s="1"/>
  <c r="AZ296" i="20" s="1"/>
  <c r="AV217" i="20"/>
  <c r="AW217" i="20" s="1"/>
  <c r="AX217" i="20" s="1"/>
  <c r="AZ217" i="20" s="1"/>
  <c r="AV219" i="20"/>
  <c r="AW219" i="20" s="1"/>
  <c r="AX219" i="20" s="1"/>
  <c r="AZ219" i="20" s="1"/>
  <c r="AV210" i="20"/>
  <c r="AW210" i="20" s="1"/>
  <c r="AX210" i="20" s="1"/>
  <c r="AZ210" i="20" s="1"/>
  <c r="AS205" i="20"/>
  <c r="AT205" i="20" s="1"/>
  <c r="AU205" i="20" s="1"/>
  <c r="AS137" i="20"/>
  <c r="AT137" i="20" s="1"/>
  <c r="AU137" i="20" s="1"/>
  <c r="AS123" i="20"/>
  <c r="AT123" i="20" s="1"/>
  <c r="AU123" i="20" s="1"/>
  <c r="AV41" i="20"/>
  <c r="AW41" i="20" s="1"/>
  <c r="AX41" i="20" s="1"/>
  <c r="AZ41" i="20" s="1"/>
  <c r="AV57" i="20"/>
  <c r="AW57" i="20" s="1"/>
  <c r="AX57" i="20" s="1"/>
  <c r="AZ57" i="20" s="1"/>
  <c r="AV51" i="20"/>
  <c r="AW51" i="20" s="1"/>
  <c r="AX51" i="20" s="1"/>
  <c r="AZ51" i="20" s="1"/>
  <c r="AV45" i="20"/>
  <c r="AW45" i="20" s="1"/>
  <c r="AX45" i="20" s="1"/>
  <c r="AZ45" i="20" s="1"/>
  <c r="AV54" i="20"/>
  <c r="AW54" i="20" s="1"/>
  <c r="AX54" i="20" s="1"/>
  <c r="AZ54" i="20" s="1"/>
  <c r="AV464" i="20"/>
  <c r="AW464" i="20" s="1"/>
  <c r="AX464" i="20" s="1"/>
  <c r="AZ464" i="20" s="1"/>
  <c r="AV448" i="20"/>
  <c r="AW448" i="20" s="1"/>
  <c r="AX448" i="20" s="1"/>
  <c r="AZ448" i="20" s="1"/>
  <c r="AV432" i="20"/>
  <c r="AW432" i="20" s="1"/>
  <c r="AX432" i="20" s="1"/>
  <c r="AZ432" i="20" s="1"/>
  <c r="AV416" i="20"/>
  <c r="AW416" i="20" s="1"/>
  <c r="AX416" i="20" s="1"/>
  <c r="AZ416" i="20" s="1"/>
  <c r="AV396" i="20"/>
  <c r="AW396" i="20" s="1"/>
  <c r="AX396" i="20" s="1"/>
  <c r="AZ396" i="20" s="1"/>
  <c r="AV465" i="20"/>
  <c r="AW465" i="20" s="1"/>
  <c r="AX465" i="20" s="1"/>
  <c r="AZ465" i="20" s="1"/>
  <c r="AV449" i="20"/>
  <c r="AW449" i="20" s="1"/>
  <c r="AX449" i="20" s="1"/>
  <c r="AZ449" i="20" s="1"/>
  <c r="AV433" i="20"/>
  <c r="AW433" i="20" s="1"/>
  <c r="AX433" i="20" s="1"/>
  <c r="AZ433" i="20" s="1"/>
  <c r="AV417" i="20"/>
  <c r="AW417" i="20" s="1"/>
  <c r="AX417" i="20" s="1"/>
  <c r="AZ417" i="20" s="1"/>
  <c r="AV314" i="20"/>
  <c r="AW314" i="20" s="1"/>
  <c r="AX314" i="20" s="1"/>
  <c r="AZ314" i="20" s="1"/>
  <c r="AV298" i="20"/>
  <c r="AW298" i="20" s="1"/>
  <c r="AX298" i="20" s="1"/>
  <c r="AZ298" i="20" s="1"/>
  <c r="AV282" i="20"/>
  <c r="AW282" i="20" s="1"/>
  <c r="AX282" i="20" s="1"/>
  <c r="AZ282" i="20" s="1"/>
  <c r="AV49" i="20"/>
  <c r="AW49" i="20" s="1"/>
  <c r="AX49" i="20" s="1"/>
  <c r="AZ49" i="20" s="1"/>
  <c r="AV468" i="20"/>
  <c r="AW468" i="20" s="1"/>
  <c r="AX468" i="20" s="1"/>
  <c r="AZ468" i="20" s="1"/>
  <c r="AV452" i="20"/>
  <c r="AW452" i="20" s="1"/>
  <c r="AX452" i="20" s="1"/>
  <c r="AZ452" i="20" s="1"/>
  <c r="AV436" i="20"/>
  <c r="AW436" i="20" s="1"/>
  <c r="AX436" i="20" s="1"/>
  <c r="AZ436" i="20" s="1"/>
  <c r="AV420" i="20"/>
  <c r="AW420" i="20" s="1"/>
  <c r="AX420" i="20" s="1"/>
  <c r="AZ420" i="20" s="1"/>
  <c r="AV404" i="20"/>
  <c r="AW404" i="20" s="1"/>
  <c r="AX404" i="20" s="1"/>
  <c r="AZ404" i="20" s="1"/>
  <c r="AV469" i="20"/>
  <c r="AW469" i="20" s="1"/>
  <c r="AX469" i="20" s="1"/>
  <c r="AZ469" i="20" s="1"/>
  <c r="AV453" i="20"/>
  <c r="AW453" i="20" s="1"/>
  <c r="AX453" i="20" s="1"/>
  <c r="AZ453" i="20" s="1"/>
  <c r="AV437" i="20"/>
  <c r="AW437" i="20" s="1"/>
  <c r="AX437" i="20" s="1"/>
  <c r="AZ437" i="20" s="1"/>
  <c r="AV421" i="20"/>
  <c r="AW421" i="20" s="1"/>
  <c r="AX421" i="20" s="1"/>
  <c r="AZ421" i="20" s="1"/>
  <c r="AV405" i="20"/>
  <c r="AW405" i="20" s="1"/>
  <c r="AX405" i="20" s="1"/>
  <c r="AZ405" i="20" s="1"/>
  <c r="AV327" i="20"/>
  <c r="AW327" i="20" s="1"/>
  <c r="AX327" i="20" s="1"/>
  <c r="AZ327" i="20" s="1"/>
  <c r="AV318" i="20"/>
  <c r="AW318" i="20" s="1"/>
  <c r="AX318" i="20" s="1"/>
  <c r="AZ318" i="20" s="1"/>
  <c r="AV302" i="20"/>
  <c r="AW302" i="20" s="1"/>
  <c r="AX302" i="20" s="1"/>
  <c r="AZ302" i="20" s="1"/>
  <c r="AV286" i="20"/>
  <c r="AW286" i="20" s="1"/>
  <c r="AX286" i="20" s="1"/>
  <c r="AZ286" i="20" s="1"/>
  <c r="AV270" i="20"/>
  <c r="AW270" i="20" s="1"/>
  <c r="AX270" i="20" s="1"/>
  <c r="AZ270" i="20" s="1"/>
  <c r="AS402" i="20"/>
  <c r="AT402" i="20" s="1"/>
  <c r="AU402" i="20" s="1"/>
  <c r="AV334" i="20"/>
  <c r="AW334" i="20" s="1"/>
  <c r="AX334" i="20" s="1"/>
  <c r="AZ334" i="20" s="1"/>
  <c r="AV235" i="20"/>
  <c r="AW235" i="20" s="1"/>
  <c r="AX235" i="20" s="1"/>
  <c r="AZ235" i="20" s="1"/>
  <c r="AV288" i="20"/>
  <c r="AW288" i="20" s="1"/>
  <c r="AX288" i="20" s="1"/>
  <c r="AZ288" i="20" s="1"/>
  <c r="AV212" i="20"/>
  <c r="AW212" i="20" s="1"/>
  <c r="AX212" i="20" s="1"/>
  <c r="AZ212" i="20" s="1"/>
  <c r="AS129" i="20"/>
  <c r="AT129" i="20" s="1"/>
  <c r="AU129" i="20" s="1"/>
  <c r="AS115" i="20"/>
  <c r="AT115" i="20" s="1"/>
  <c r="AU115" i="20" s="1"/>
  <c r="AV36" i="20"/>
  <c r="AW36" i="20" s="1"/>
  <c r="AX36" i="20" s="1"/>
  <c r="AZ36" i="20" s="1"/>
  <c r="AV50" i="20"/>
  <c r="AW50" i="20" s="1"/>
  <c r="AX50" i="20" s="1"/>
  <c r="AZ50" i="20" s="1"/>
  <c r="AS395" i="20"/>
  <c r="AT395" i="20" s="1"/>
  <c r="AU395" i="20" s="1"/>
  <c r="AS209" i="20"/>
  <c r="AT209" i="20" s="1"/>
  <c r="AU209" i="20" s="1"/>
  <c r="AS127" i="20"/>
  <c r="AT127" i="20" s="1"/>
  <c r="AU127" i="20" s="1"/>
  <c r="AV329" i="20"/>
  <c r="AW329" i="20" s="1"/>
  <c r="AX329" i="20" s="1"/>
  <c r="AZ329" i="20" s="1"/>
  <c r="AV403" i="20"/>
  <c r="AW403" i="20" s="1"/>
  <c r="AX403" i="20" s="1"/>
  <c r="AZ403" i="20" s="1"/>
  <c r="AV355" i="20"/>
  <c r="AW355" i="20" s="1"/>
  <c r="AX355" i="20" s="1"/>
  <c r="AZ355" i="20" s="1"/>
  <c r="AV358" i="20"/>
  <c r="AW358" i="20" s="1"/>
  <c r="AX358" i="20" s="1"/>
  <c r="AZ358" i="20" s="1"/>
  <c r="AV341" i="20"/>
  <c r="AW341" i="20" s="1"/>
  <c r="AX341" i="20" s="1"/>
  <c r="AZ341" i="20" s="1"/>
  <c r="AS293" i="20"/>
  <c r="AT293" i="20" s="1"/>
  <c r="AU293" i="20" s="1"/>
  <c r="AS366" i="20"/>
  <c r="AT366" i="20" s="1"/>
  <c r="AU366" i="20" s="1"/>
  <c r="AS311" i="20"/>
  <c r="AT311" i="20" s="1"/>
  <c r="AU311" i="20" s="1"/>
  <c r="AS295" i="20"/>
  <c r="AT295" i="20" s="1"/>
  <c r="AU295" i="20" s="1"/>
  <c r="AS279" i="20"/>
  <c r="AT279" i="20" s="1"/>
  <c r="AU279" i="20" s="1"/>
  <c r="AV187" i="20"/>
  <c r="AW187" i="20" s="1"/>
  <c r="AX187" i="20" s="1"/>
  <c r="AZ187" i="20" s="1"/>
  <c r="AS249" i="20"/>
  <c r="AT249" i="20" s="1"/>
  <c r="AU249" i="20" s="1"/>
  <c r="AS241" i="20"/>
  <c r="AT241" i="20" s="1"/>
  <c r="AU241" i="20" s="1"/>
  <c r="AV191" i="20"/>
  <c r="AW191" i="20" s="1"/>
  <c r="AX191" i="20" s="1"/>
  <c r="AZ191" i="20" s="1"/>
  <c r="AV110" i="20"/>
  <c r="AW110" i="20" s="1"/>
  <c r="AX110" i="20" s="1"/>
  <c r="AZ110" i="20" s="1"/>
  <c r="AV95" i="20"/>
  <c r="AW95" i="20" s="1"/>
  <c r="AX95" i="20" s="1"/>
  <c r="AZ95" i="20" s="1"/>
  <c r="AS159" i="20"/>
  <c r="AT159" i="20" s="1"/>
  <c r="AU159" i="20" s="1"/>
  <c r="AS151" i="20"/>
  <c r="AT151" i="20" s="1"/>
  <c r="AU151" i="20" s="1"/>
  <c r="AS143" i="20"/>
  <c r="AT143" i="20" s="1"/>
  <c r="AU143" i="20" s="1"/>
  <c r="AS317" i="20"/>
  <c r="AT317" i="20" s="1"/>
  <c r="AU317" i="20" s="1"/>
  <c r="AS285" i="20"/>
  <c r="AT285" i="20" s="1"/>
  <c r="AU285" i="20" s="1"/>
  <c r="AS368" i="20"/>
  <c r="AT368" i="20" s="1"/>
  <c r="AU368" i="20" s="1"/>
  <c r="AS360" i="20"/>
  <c r="AT360" i="20" s="1"/>
  <c r="AU360" i="20" s="1"/>
  <c r="AS315" i="20"/>
  <c r="AT315" i="20" s="1"/>
  <c r="AU315" i="20" s="1"/>
  <c r="AS299" i="20"/>
  <c r="AT299" i="20" s="1"/>
  <c r="AU299" i="20" s="1"/>
  <c r="AS283" i="20"/>
  <c r="AT283" i="20" s="1"/>
  <c r="AU283" i="20" s="1"/>
  <c r="AV203" i="20"/>
  <c r="AW203" i="20" s="1"/>
  <c r="AX203" i="20" s="1"/>
  <c r="AZ203" i="20" s="1"/>
  <c r="AS251" i="20"/>
  <c r="AT251" i="20" s="1"/>
  <c r="AU251" i="20" s="1"/>
  <c r="AS243" i="20"/>
  <c r="AT243" i="20" s="1"/>
  <c r="AU243" i="20" s="1"/>
  <c r="AV175" i="20"/>
  <c r="AW175" i="20" s="1"/>
  <c r="AX175" i="20" s="1"/>
  <c r="AZ175" i="20" s="1"/>
  <c r="AV102" i="20"/>
  <c r="AW102" i="20" s="1"/>
  <c r="AX102" i="20" s="1"/>
  <c r="AZ102" i="20" s="1"/>
  <c r="AV103" i="20"/>
  <c r="AW103" i="20" s="1"/>
  <c r="AX103" i="20" s="1"/>
  <c r="AZ103" i="20" s="1"/>
  <c r="AS165" i="20"/>
  <c r="AT165" i="20" s="1"/>
  <c r="AU165" i="20" s="1"/>
  <c r="AS157" i="20"/>
  <c r="AT157" i="20" s="1"/>
  <c r="AU157" i="20" s="1"/>
  <c r="AS149" i="20"/>
  <c r="AT149" i="20" s="1"/>
  <c r="AU149" i="20" s="1"/>
  <c r="AV104" i="20"/>
  <c r="AW104" i="20" s="1"/>
  <c r="AX104" i="20" s="1"/>
  <c r="AZ104" i="20" s="1"/>
  <c r="AS15" i="20"/>
  <c r="AT15" i="20" s="1"/>
  <c r="AU15" i="20" s="1"/>
  <c r="AS386" i="20"/>
  <c r="AT386" i="20" s="1"/>
  <c r="AU386" i="20" s="1"/>
  <c r="AS392" i="20"/>
  <c r="AT392" i="20" s="1"/>
  <c r="AU392" i="20" s="1"/>
  <c r="AS391" i="20"/>
  <c r="AT391" i="20" s="1"/>
  <c r="AU391" i="20" s="1"/>
  <c r="AS262" i="20"/>
  <c r="AT262" i="20" s="1"/>
  <c r="AU262" i="20" s="1"/>
  <c r="AV224" i="20"/>
  <c r="AW224" i="20" s="1"/>
  <c r="AX224" i="20" s="1"/>
  <c r="AZ224" i="20" s="1"/>
  <c r="AV230" i="20"/>
  <c r="AW230" i="20" s="1"/>
  <c r="AX230" i="20" s="1"/>
  <c r="AZ230" i="20" s="1"/>
  <c r="AV192" i="20"/>
  <c r="AW192" i="20" s="1"/>
  <c r="AX192" i="20" s="1"/>
  <c r="AZ192" i="20" s="1"/>
  <c r="AV178" i="20"/>
  <c r="AW178" i="20" s="1"/>
  <c r="AX178" i="20" s="1"/>
  <c r="AZ178" i="20" s="1"/>
  <c r="AV93" i="20"/>
  <c r="AW93" i="20" s="1"/>
  <c r="AX93" i="20" s="1"/>
  <c r="AZ93" i="20" s="1"/>
  <c r="AV81" i="20"/>
  <c r="AW81" i="20" s="1"/>
  <c r="AX81" i="20" s="1"/>
  <c r="AZ81" i="20" s="1"/>
  <c r="AV9" i="20"/>
  <c r="AW9" i="20" s="1"/>
  <c r="AV475" i="20"/>
  <c r="AW475" i="20" s="1"/>
  <c r="AX475" i="20" s="1"/>
  <c r="AZ475" i="20" s="1"/>
  <c r="AS390" i="20"/>
  <c r="AT390" i="20" s="1"/>
  <c r="AU390" i="20" s="1"/>
  <c r="AB7" i="20"/>
  <c r="AF7" i="20"/>
  <c r="AG7" i="20"/>
  <c r="AE7" i="20"/>
  <c r="AA7" i="20"/>
  <c r="AB11" i="20"/>
  <c r="AA11" i="20"/>
  <c r="AB15" i="20"/>
  <c r="AA15" i="20"/>
  <c r="AA17" i="20"/>
  <c r="AB17" i="20"/>
  <c r="AA21" i="20"/>
  <c r="AB21" i="20"/>
  <c r="AB23" i="20"/>
  <c r="AA23" i="20"/>
  <c r="AB27" i="20"/>
  <c r="AA27" i="20"/>
  <c r="AB31" i="20"/>
  <c r="AA31" i="20"/>
  <c r="AA37" i="20"/>
  <c r="AB37" i="20"/>
  <c r="AA41" i="20"/>
  <c r="AB41" i="20"/>
  <c r="AB43" i="20"/>
  <c r="AA43" i="20"/>
  <c r="AB47" i="20"/>
  <c r="AA47" i="20"/>
  <c r="AB51" i="20"/>
  <c r="AA51" i="20"/>
  <c r="AB55" i="20"/>
  <c r="AA55" i="20"/>
  <c r="AA57" i="20"/>
  <c r="AB57" i="20"/>
  <c r="AA61" i="20"/>
  <c r="AB61" i="20"/>
  <c r="AA65" i="20"/>
  <c r="AB65" i="20"/>
  <c r="AB67" i="20"/>
  <c r="AA67" i="20"/>
  <c r="AB71" i="20"/>
  <c r="AA71" i="20"/>
  <c r="AB75" i="20"/>
  <c r="AA75" i="20"/>
  <c r="AB79" i="20"/>
  <c r="AA79" i="20"/>
  <c r="AA81" i="20"/>
  <c r="AB81" i="20"/>
  <c r="AA85" i="20"/>
  <c r="AB85" i="20"/>
  <c r="AA89" i="20"/>
  <c r="AB89" i="20"/>
  <c r="AB95" i="20"/>
  <c r="AA95" i="20"/>
  <c r="AA97" i="20"/>
  <c r="AB97" i="20"/>
  <c r="AA101" i="20"/>
  <c r="AB101" i="20"/>
  <c r="AA105" i="20"/>
  <c r="AB105" i="20"/>
  <c r="AA109" i="20"/>
  <c r="AB109" i="20"/>
  <c r="AB111" i="20"/>
  <c r="AA111" i="20"/>
  <c r="AB115" i="20"/>
  <c r="AA115" i="20"/>
  <c r="AB119" i="20"/>
  <c r="AA119" i="20"/>
  <c r="AA121" i="20"/>
  <c r="AB121" i="20"/>
  <c r="AA125" i="20"/>
  <c r="AB125" i="20"/>
  <c r="AA129" i="20"/>
  <c r="AB129" i="20"/>
  <c r="AB131" i="20"/>
  <c r="AA131" i="20"/>
  <c r="AB135" i="20"/>
  <c r="AA135" i="20"/>
  <c r="AB139" i="20"/>
  <c r="AA139" i="20"/>
  <c r="AA141" i="20"/>
  <c r="AB141" i="20"/>
  <c r="AB147" i="20"/>
  <c r="AA147" i="20"/>
  <c r="AB151" i="20"/>
  <c r="AA151" i="20"/>
  <c r="AA157" i="20"/>
  <c r="AB157" i="20"/>
  <c r="AB163" i="20"/>
  <c r="AA163" i="20"/>
  <c r="AA167" i="20"/>
  <c r="AB167" i="20"/>
  <c r="AB173" i="20"/>
  <c r="AA173" i="20"/>
  <c r="AB177" i="20"/>
  <c r="AA177" i="20"/>
  <c r="AA183" i="20"/>
  <c r="AB183" i="20"/>
  <c r="AB189" i="20"/>
  <c r="AA189" i="20"/>
  <c r="AA195" i="20"/>
  <c r="AB195" i="20"/>
  <c r="AA203" i="20"/>
  <c r="AB203" i="20"/>
  <c r="AB209" i="20"/>
  <c r="AA209" i="20"/>
  <c r="AA215" i="20"/>
  <c r="AB215" i="20"/>
  <c r="AB221" i="20"/>
  <c r="AA221" i="20"/>
  <c r="AB227" i="20"/>
  <c r="AA227" i="20"/>
  <c r="AB235" i="20"/>
  <c r="AA235" i="20"/>
  <c r="AB241" i="20"/>
  <c r="AA241" i="20"/>
  <c r="AA247" i="20"/>
  <c r="AB247" i="20"/>
  <c r="AB255" i="20"/>
  <c r="AA255" i="20"/>
  <c r="AB267" i="20"/>
  <c r="AA267" i="20"/>
  <c r="AB303" i="20"/>
  <c r="AA303" i="20"/>
  <c r="AA429" i="20"/>
  <c r="AB429" i="20"/>
  <c r="AA145" i="20"/>
  <c r="AB145" i="20"/>
  <c r="AA149" i="20"/>
  <c r="AB149" i="20"/>
  <c r="AB155" i="20"/>
  <c r="AA155" i="20"/>
  <c r="AB159" i="20"/>
  <c r="AA159" i="20"/>
  <c r="AA165" i="20"/>
  <c r="AB165" i="20"/>
  <c r="AB169" i="20"/>
  <c r="AA169" i="20"/>
  <c r="AA175" i="20"/>
  <c r="AB175" i="20"/>
  <c r="AB181" i="20"/>
  <c r="AA181" i="20"/>
  <c r="AB185" i="20"/>
  <c r="AA185" i="20"/>
  <c r="AA191" i="20"/>
  <c r="AB191" i="20"/>
  <c r="AB197" i="20"/>
  <c r="AA197" i="20"/>
  <c r="AB201" i="20"/>
  <c r="AA201" i="20"/>
  <c r="AB205" i="20"/>
  <c r="AA205" i="20"/>
  <c r="AB211" i="20"/>
  <c r="AA211" i="20"/>
  <c r="AB213" i="20"/>
  <c r="AA213" i="20"/>
  <c r="AB219" i="20"/>
  <c r="AA219" i="20"/>
  <c r="AA223" i="20"/>
  <c r="AB223" i="20"/>
  <c r="AB229" i="20"/>
  <c r="AA229" i="20"/>
  <c r="AB233" i="20"/>
  <c r="AA233" i="20"/>
  <c r="AB237" i="20"/>
  <c r="AA237" i="20"/>
  <c r="AB243" i="20"/>
  <c r="AA243" i="20"/>
  <c r="AB249" i="20"/>
  <c r="AA249" i="20"/>
  <c r="AB251" i="20"/>
  <c r="AA251" i="20"/>
  <c r="AA257" i="20"/>
  <c r="AB257" i="20"/>
  <c r="AB259" i="20"/>
  <c r="AA259" i="20"/>
  <c r="AB263" i="20"/>
  <c r="AA263" i="20"/>
  <c r="AA265" i="20"/>
  <c r="AB265" i="20"/>
  <c r="AB271" i="20"/>
  <c r="AA271" i="20"/>
  <c r="AB275" i="20"/>
  <c r="AA275" i="20"/>
  <c r="AA277" i="20"/>
  <c r="AB277" i="20"/>
  <c r="AA281" i="20"/>
  <c r="AB281" i="20"/>
  <c r="AB283" i="20"/>
  <c r="AA283" i="20"/>
  <c r="AB287" i="20"/>
  <c r="AA287" i="20"/>
  <c r="AB291" i="20"/>
  <c r="AA291" i="20"/>
  <c r="AB295" i="20"/>
  <c r="AA295" i="20"/>
  <c r="AA297" i="20"/>
  <c r="AB297" i="20"/>
  <c r="AA301" i="20"/>
  <c r="AB301" i="20"/>
  <c r="AB307" i="20"/>
  <c r="AA307" i="20"/>
  <c r="AB311" i="20"/>
  <c r="AA311" i="20"/>
  <c r="AB315" i="20"/>
  <c r="AA315" i="20"/>
  <c r="AA317" i="20"/>
  <c r="AB317" i="20"/>
  <c r="AA321" i="20"/>
  <c r="AB321" i="20"/>
  <c r="AB323" i="20"/>
  <c r="AA323" i="20"/>
  <c r="AB327" i="20"/>
  <c r="AA327" i="20"/>
  <c r="AA329" i="20"/>
  <c r="AB329" i="20"/>
  <c r="AA333" i="20"/>
  <c r="AB333" i="20"/>
  <c r="AA337" i="20"/>
  <c r="AB337" i="20"/>
  <c r="AA341" i="20"/>
  <c r="AB341" i="20"/>
  <c r="AA345" i="20"/>
  <c r="AB345" i="20"/>
  <c r="AA349" i="20"/>
  <c r="AB349" i="20"/>
  <c r="AB355" i="20"/>
  <c r="AA355" i="20"/>
  <c r="AA371" i="20"/>
  <c r="AB371" i="20"/>
  <c r="AA435" i="20"/>
  <c r="AB435" i="20"/>
  <c r="AA9" i="20"/>
  <c r="AB9" i="20"/>
  <c r="AA13" i="20"/>
  <c r="AB13" i="20"/>
  <c r="AB19" i="20"/>
  <c r="AA19" i="20"/>
  <c r="AA25" i="20"/>
  <c r="AB25" i="20"/>
  <c r="AA29" i="20"/>
  <c r="AB29" i="20"/>
  <c r="AA33" i="20"/>
  <c r="AB33" i="20"/>
  <c r="AB35" i="20"/>
  <c r="AA35" i="20"/>
  <c r="AB39" i="20"/>
  <c r="AA39" i="20"/>
  <c r="AA45" i="20"/>
  <c r="AB45" i="20"/>
  <c r="AA49" i="20"/>
  <c r="AB49" i="20"/>
  <c r="AA53" i="20"/>
  <c r="AB53" i="20"/>
  <c r="AB59" i="20"/>
  <c r="AA59" i="20"/>
  <c r="AB63" i="20"/>
  <c r="AA63" i="20"/>
  <c r="AA69" i="20"/>
  <c r="AB69" i="20"/>
  <c r="AA73" i="20"/>
  <c r="AB73" i="20"/>
  <c r="AA77" i="20"/>
  <c r="AB77" i="20"/>
  <c r="AB83" i="20"/>
  <c r="AA83" i="20"/>
  <c r="AB87" i="20"/>
  <c r="AA87" i="20"/>
  <c r="AB91" i="20"/>
  <c r="AA91" i="20"/>
  <c r="AA93" i="20"/>
  <c r="AB93" i="20"/>
  <c r="AB99" i="20"/>
  <c r="AA99" i="20"/>
  <c r="AB103" i="20"/>
  <c r="AA103" i="20"/>
  <c r="AB107" i="20"/>
  <c r="AA107" i="20"/>
  <c r="AA113" i="20"/>
  <c r="AB113" i="20"/>
  <c r="AA117" i="20"/>
  <c r="AB117" i="20"/>
  <c r="AB123" i="20"/>
  <c r="AA123" i="20"/>
  <c r="AB127" i="20"/>
  <c r="AA127" i="20"/>
  <c r="AA133" i="20"/>
  <c r="AB133" i="20"/>
  <c r="AA137" i="20"/>
  <c r="AB137" i="20"/>
  <c r="AB143" i="20"/>
  <c r="AA143" i="20"/>
  <c r="AA153" i="20"/>
  <c r="AB153" i="20"/>
  <c r="AA161" i="20"/>
  <c r="AB161" i="20"/>
  <c r="AA171" i="20"/>
  <c r="AB171" i="20"/>
  <c r="AA179" i="20"/>
  <c r="AB179" i="20"/>
  <c r="AA187" i="20"/>
  <c r="AB187" i="20"/>
  <c r="AB193" i="20"/>
  <c r="AA193" i="20"/>
  <c r="AA199" i="20"/>
  <c r="AB199" i="20"/>
  <c r="AA207" i="20"/>
  <c r="AB207" i="20"/>
  <c r="AB217" i="20"/>
  <c r="AA217" i="20"/>
  <c r="AB225" i="20"/>
  <c r="AA225" i="20"/>
  <c r="AA231" i="20"/>
  <c r="AB231" i="20"/>
  <c r="AA239" i="20"/>
  <c r="AB239" i="20"/>
  <c r="AB245" i="20"/>
  <c r="AA245" i="20"/>
  <c r="AA253" i="20"/>
  <c r="AB253" i="20"/>
  <c r="AA261" i="20"/>
  <c r="AB261" i="20"/>
  <c r="AA269" i="20"/>
  <c r="AB269" i="20"/>
  <c r="AA273" i="20"/>
  <c r="AB273" i="20"/>
  <c r="AB279" i="20"/>
  <c r="AA279" i="20"/>
  <c r="AA285" i="20"/>
  <c r="AB285" i="20"/>
  <c r="AA289" i="20"/>
  <c r="AB289" i="20"/>
  <c r="AA293" i="20"/>
  <c r="AB293" i="20"/>
  <c r="AB299" i="20"/>
  <c r="AA299" i="20"/>
  <c r="AA305" i="20"/>
  <c r="AB305" i="20"/>
  <c r="AA309" i="20"/>
  <c r="AB309" i="20"/>
  <c r="AA313" i="20"/>
  <c r="AB313" i="20"/>
  <c r="AB319" i="20"/>
  <c r="AA319" i="20"/>
  <c r="AA325" i="20"/>
  <c r="AB325" i="20"/>
  <c r="AB331" i="20"/>
  <c r="AA331" i="20"/>
  <c r="AB335" i="20"/>
  <c r="AA335" i="20"/>
  <c r="AB339" i="20"/>
  <c r="AA339" i="20"/>
  <c r="AB343" i="20"/>
  <c r="AA343" i="20"/>
  <c r="AB347" i="20"/>
  <c r="AA347" i="20"/>
  <c r="AB351" i="20"/>
  <c r="AA351" i="20"/>
  <c r="AA353" i="20"/>
  <c r="AB353" i="20"/>
  <c r="AA357" i="20"/>
  <c r="AB357" i="20"/>
  <c r="AB359" i="20"/>
  <c r="AA359" i="20"/>
  <c r="AA361" i="20"/>
  <c r="AB361" i="20"/>
  <c r="AB363" i="20"/>
  <c r="AA363" i="20"/>
  <c r="AA365" i="20"/>
  <c r="AB365" i="20"/>
  <c r="AB367" i="20"/>
  <c r="AA367" i="20"/>
  <c r="AA369" i="20"/>
  <c r="AB369" i="20"/>
  <c r="AA373" i="20"/>
  <c r="AB373" i="20"/>
  <c r="AA375" i="20"/>
  <c r="AB375" i="20"/>
  <c r="AA377" i="20"/>
  <c r="AB377" i="20"/>
  <c r="AA379" i="20"/>
  <c r="AB379" i="20"/>
  <c r="AA381" i="20"/>
  <c r="AB381" i="20"/>
  <c r="AA383" i="20"/>
  <c r="AB383" i="20"/>
  <c r="AA385" i="20"/>
  <c r="AB385" i="20"/>
  <c r="AA387" i="20"/>
  <c r="AB387" i="20"/>
  <c r="AA389" i="20"/>
  <c r="AB389" i="20"/>
  <c r="AA391" i="20"/>
  <c r="AB391" i="20"/>
  <c r="AA393" i="20"/>
  <c r="AB393" i="20"/>
  <c r="AA395" i="20"/>
  <c r="AB395" i="20"/>
  <c r="AA397" i="20"/>
  <c r="AB397" i="20"/>
  <c r="AA399" i="20"/>
  <c r="AB399" i="20"/>
  <c r="AA401" i="20"/>
  <c r="AB401" i="20"/>
  <c r="AA403" i="20"/>
  <c r="AB403" i="20"/>
  <c r="AA405" i="20"/>
  <c r="AB405" i="20"/>
  <c r="AA407" i="20"/>
  <c r="AB407" i="20"/>
  <c r="AA409" i="20"/>
  <c r="AB409" i="20"/>
  <c r="AA411" i="20"/>
  <c r="AB411" i="20"/>
  <c r="AA413" i="20"/>
  <c r="AB413" i="20"/>
  <c r="AA415" i="20"/>
  <c r="AB415" i="20"/>
  <c r="AA417" i="20"/>
  <c r="AB417" i="20"/>
  <c r="AA419" i="20"/>
  <c r="AB419" i="20"/>
  <c r="AA421" i="20"/>
  <c r="AB421" i="20"/>
  <c r="AA423" i="20"/>
  <c r="AB423" i="20"/>
  <c r="AA425" i="20"/>
  <c r="AB425" i="20"/>
  <c r="AA427" i="20"/>
  <c r="AB427" i="20"/>
  <c r="AA431" i="20"/>
  <c r="AB431" i="20"/>
  <c r="AA433" i="20"/>
  <c r="AB433" i="20"/>
  <c r="AA437" i="20"/>
  <c r="AB437" i="20"/>
  <c r="AA439" i="20"/>
  <c r="AB439" i="20"/>
  <c r="AA441" i="20"/>
  <c r="AB441" i="20"/>
  <c r="AA443" i="20"/>
  <c r="AB443" i="20"/>
  <c r="AA445" i="20"/>
  <c r="AB445" i="20"/>
  <c r="AA447" i="20"/>
  <c r="AB447" i="20"/>
  <c r="AA449" i="20"/>
  <c r="AB449" i="20"/>
  <c r="AA451" i="20"/>
  <c r="AB451" i="20"/>
  <c r="AA453" i="20"/>
  <c r="AB453" i="20"/>
  <c r="AA455" i="20"/>
  <c r="AB455" i="20"/>
  <c r="AA457" i="20"/>
  <c r="AB457" i="20"/>
  <c r="AA459" i="20"/>
  <c r="AB459" i="20"/>
  <c r="AA461" i="20"/>
  <c r="AB461" i="20"/>
  <c r="AA463" i="20"/>
  <c r="AB463" i="20"/>
  <c r="AA465" i="20"/>
  <c r="AB465" i="20"/>
  <c r="AA467" i="20"/>
  <c r="AB467" i="20"/>
  <c r="AA469" i="20"/>
  <c r="AB469" i="20"/>
  <c r="AA471" i="20"/>
  <c r="AB471" i="20"/>
  <c r="AA473" i="20"/>
  <c r="AB473" i="20"/>
  <c r="AA475" i="20"/>
  <c r="AB475" i="20"/>
  <c r="AA477" i="20"/>
  <c r="AB477" i="20"/>
  <c r="AA479" i="20"/>
  <c r="AB479" i="20"/>
  <c r="AA481" i="20"/>
  <c r="AB481" i="20"/>
  <c r="AA483" i="20"/>
  <c r="AB483" i="20"/>
  <c r="AA485" i="20"/>
  <c r="AB485" i="20"/>
  <c r="AA487" i="20"/>
  <c r="AB487" i="20"/>
  <c r="AA489" i="20"/>
  <c r="AB489" i="20"/>
  <c r="AA491" i="20"/>
  <c r="AB491" i="20"/>
  <c r="AA493" i="20"/>
  <c r="AB493" i="20"/>
  <c r="AA495" i="20"/>
  <c r="AB495" i="20"/>
  <c r="AA497" i="20"/>
  <c r="AB497" i="20"/>
  <c r="AA499" i="20"/>
  <c r="AB499" i="20"/>
  <c r="AA501" i="20"/>
  <c r="AB501" i="20"/>
  <c r="AA503" i="20"/>
  <c r="AB503" i="20"/>
  <c r="AA6" i="20"/>
  <c r="AB6" i="20"/>
  <c r="AA8" i="20"/>
  <c r="AB8" i="20"/>
  <c r="AA10" i="20"/>
  <c r="AB10" i="20"/>
  <c r="AB12" i="20"/>
  <c r="AA12" i="20"/>
  <c r="AA14" i="20"/>
  <c r="AB14" i="20"/>
  <c r="AA16" i="20"/>
  <c r="AB16" i="20"/>
  <c r="AA18" i="20"/>
  <c r="AB18" i="20"/>
  <c r="AB20" i="20"/>
  <c r="AA20" i="20"/>
  <c r="AA22" i="20"/>
  <c r="AB22" i="20"/>
  <c r="AA24" i="20"/>
  <c r="AB24" i="20"/>
  <c r="AA26" i="20"/>
  <c r="AB26" i="20"/>
  <c r="AB28" i="20"/>
  <c r="AA28" i="20"/>
  <c r="AA30" i="20"/>
  <c r="AB30" i="20"/>
  <c r="AA32" i="20"/>
  <c r="AB32" i="20"/>
  <c r="AA34" i="20"/>
  <c r="AB34" i="20"/>
  <c r="AB36" i="20"/>
  <c r="AA36" i="20"/>
  <c r="AA38" i="20"/>
  <c r="AB38" i="20"/>
  <c r="AA40" i="20"/>
  <c r="AB40" i="20"/>
  <c r="AA42" i="20"/>
  <c r="AB42" i="20"/>
  <c r="AB44" i="20"/>
  <c r="AA44" i="20"/>
  <c r="AA46" i="20"/>
  <c r="AB46" i="20"/>
  <c r="AA48" i="20"/>
  <c r="AB48" i="20"/>
  <c r="AA50" i="20"/>
  <c r="AB50" i="20"/>
  <c r="AB52" i="20"/>
  <c r="AA52" i="20"/>
  <c r="AA54" i="20"/>
  <c r="AB54" i="20"/>
  <c r="AA56" i="20"/>
  <c r="AB56" i="20"/>
  <c r="AA58" i="20"/>
  <c r="AB58" i="20"/>
  <c r="AB60" i="20"/>
  <c r="AA60" i="20"/>
  <c r="AA62" i="20"/>
  <c r="AB62" i="20"/>
  <c r="AA64" i="20"/>
  <c r="AB64" i="20"/>
  <c r="AA66" i="20"/>
  <c r="AB66" i="20"/>
  <c r="AB68" i="20"/>
  <c r="AA68" i="20"/>
  <c r="AA70" i="20"/>
  <c r="AB70" i="20"/>
  <c r="AA72" i="20"/>
  <c r="AB72" i="20"/>
  <c r="AA74" i="20"/>
  <c r="AB74" i="20"/>
  <c r="AB76" i="20"/>
  <c r="AA76" i="20"/>
  <c r="AA78" i="20"/>
  <c r="AB78" i="20"/>
  <c r="AA80" i="20"/>
  <c r="AB80" i="20"/>
  <c r="AA82" i="20"/>
  <c r="AB82" i="20"/>
  <c r="AB84" i="20"/>
  <c r="AA84" i="20"/>
  <c r="AA86" i="20"/>
  <c r="AB86" i="20"/>
  <c r="AA88" i="20"/>
  <c r="AB88" i="20"/>
  <c r="AA90" i="20"/>
  <c r="AB90" i="20"/>
  <c r="AB92" i="20"/>
  <c r="AA92" i="20"/>
  <c r="AA94" i="20"/>
  <c r="AB94" i="20"/>
  <c r="AA96" i="20"/>
  <c r="AB96" i="20"/>
  <c r="AA98" i="20"/>
  <c r="AB98" i="20"/>
  <c r="AB100" i="20"/>
  <c r="AA100" i="20"/>
  <c r="AA102" i="20"/>
  <c r="AB102" i="20"/>
  <c r="AA104" i="20"/>
  <c r="AB104" i="20"/>
  <c r="AA106" i="20"/>
  <c r="AB106" i="20"/>
  <c r="AB108" i="20"/>
  <c r="AA108" i="20"/>
  <c r="AA110" i="20"/>
  <c r="AB110" i="20"/>
  <c r="AA112" i="20"/>
  <c r="AB112" i="20"/>
  <c r="AA114" i="20"/>
  <c r="AB114" i="20"/>
  <c r="AB116" i="20"/>
  <c r="AA116" i="20"/>
  <c r="AA118" i="20"/>
  <c r="AB118" i="20"/>
  <c r="AA120" i="20"/>
  <c r="AB120" i="20"/>
  <c r="AA122" i="20"/>
  <c r="AB122" i="20"/>
  <c r="AB124" i="20"/>
  <c r="AA124" i="20"/>
  <c r="AA126" i="20"/>
  <c r="AB126" i="20"/>
  <c r="AA128" i="20"/>
  <c r="AB128" i="20"/>
  <c r="AA130" i="20"/>
  <c r="AB130" i="20"/>
  <c r="AB132" i="20"/>
  <c r="AA132" i="20"/>
  <c r="AA134" i="20"/>
  <c r="AB134" i="20"/>
  <c r="AA136" i="20"/>
  <c r="AB136" i="20"/>
  <c r="AA138" i="20"/>
  <c r="AB138" i="20"/>
  <c r="AB140" i="20"/>
  <c r="AA140" i="20"/>
  <c r="AA142" i="20"/>
  <c r="AB142" i="20"/>
  <c r="AA144" i="20"/>
  <c r="AB144" i="20"/>
  <c r="AA146" i="20"/>
  <c r="AB146" i="20"/>
  <c r="AB148" i="20"/>
  <c r="AA148" i="20"/>
  <c r="AA150" i="20"/>
  <c r="AB150" i="20"/>
  <c r="AA152" i="20"/>
  <c r="AB152" i="20"/>
  <c r="AA154" i="20"/>
  <c r="AB154" i="20"/>
  <c r="AB156" i="20"/>
  <c r="AA156" i="20"/>
  <c r="AA158" i="20"/>
  <c r="AB158" i="20"/>
  <c r="AA160" i="20"/>
  <c r="AB160" i="20"/>
  <c r="AA162" i="20"/>
  <c r="AB162" i="20"/>
  <c r="AB164" i="20"/>
  <c r="AA164" i="20"/>
  <c r="AB166" i="20"/>
  <c r="AA166" i="20"/>
  <c r="AA168" i="20"/>
  <c r="AB168" i="20"/>
  <c r="AB170" i="20"/>
  <c r="AA170" i="20"/>
  <c r="AA172" i="20"/>
  <c r="AB172" i="20"/>
  <c r="AB174" i="20"/>
  <c r="AA174" i="20"/>
  <c r="AA176" i="20"/>
  <c r="AB176" i="20"/>
  <c r="AB178" i="20"/>
  <c r="AA178" i="20"/>
  <c r="AA180" i="20"/>
  <c r="AB180" i="20"/>
  <c r="AB182" i="20"/>
  <c r="AA182" i="20"/>
  <c r="AA184" i="20"/>
  <c r="AB184" i="20"/>
  <c r="AB186" i="20"/>
  <c r="AA186" i="20"/>
  <c r="AA188" i="20"/>
  <c r="AB188" i="20"/>
  <c r="AB190" i="20"/>
  <c r="AA190" i="20"/>
  <c r="AA192" i="20"/>
  <c r="AB192" i="20"/>
  <c r="AB194" i="20"/>
  <c r="AA194" i="20"/>
  <c r="AA196" i="20"/>
  <c r="AB196" i="20"/>
  <c r="AB198" i="20"/>
  <c r="AA198" i="20"/>
  <c r="AA200" i="20"/>
  <c r="AB200" i="20"/>
  <c r="AB202" i="20"/>
  <c r="AA202" i="20"/>
  <c r="AA204" i="20"/>
  <c r="AB204" i="20"/>
  <c r="AB206" i="20"/>
  <c r="AA206" i="20"/>
  <c r="AA208" i="20"/>
  <c r="AB208" i="20"/>
  <c r="AA210" i="20"/>
  <c r="AB210" i="20"/>
  <c r="AA212" i="20"/>
  <c r="AB212" i="20"/>
  <c r="AB214" i="20"/>
  <c r="AA214" i="20"/>
  <c r="AA216" i="20"/>
  <c r="AB216" i="20"/>
  <c r="AA218" i="20"/>
  <c r="AB218" i="20"/>
  <c r="AA220" i="20"/>
  <c r="AB220" i="20"/>
  <c r="AA222" i="20"/>
  <c r="AB222" i="20"/>
  <c r="AA224" i="20"/>
  <c r="AB224" i="20"/>
  <c r="AA226" i="20"/>
  <c r="AB226" i="20"/>
  <c r="AA228" i="20"/>
  <c r="AB228" i="20"/>
  <c r="AB230" i="20"/>
  <c r="AA230" i="20"/>
  <c r="AA232" i="20"/>
  <c r="AB232" i="20"/>
  <c r="AA234" i="20"/>
  <c r="AB234" i="20"/>
  <c r="AA236" i="20"/>
  <c r="AB236" i="20"/>
  <c r="AA238" i="20"/>
  <c r="AB238" i="20"/>
  <c r="AA240" i="20"/>
  <c r="AB240" i="20"/>
  <c r="AA242" i="20"/>
  <c r="AB242" i="20"/>
  <c r="AA244" i="20"/>
  <c r="AB244" i="20"/>
  <c r="AB246" i="20"/>
  <c r="AA246" i="20"/>
  <c r="AA248" i="20"/>
  <c r="AB248" i="20"/>
  <c r="AA250" i="20"/>
  <c r="AB250" i="20"/>
  <c r="AA252" i="20"/>
  <c r="AB252" i="20"/>
  <c r="AB254" i="20"/>
  <c r="AA254" i="20"/>
  <c r="AA256" i="20"/>
  <c r="AB256" i="20"/>
  <c r="AB258" i="20"/>
  <c r="AA258" i="20"/>
  <c r="AA260" i="20"/>
  <c r="AB260" i="20"/>
  <c r="AB262" i="20"/>
  <c r="AA262" i="20"/>
  <c r="AA264" i="20"/>
  <c r="AB264" i="20"/>
  <c r="AB266" i="20"/>
  <c r="AA266" i="20"/>
  <c r="AA268" i="20"/>
  <c r="AB268" i="20"/>
  <c r="AB270" i="20"/>
  <c r="AA270" i="20"/>
  <c r="AA272" i="20"/>
  <c r="AB272" i="20"/>
  <c r="AB274" i="20"/>
  <c r="AA274" i="20"/>
  <c r="AA276" i="20"/>
  <c r="AB276" i="20"/>
  <c r="AB278" i="20"/>
  <c r="AA278" i="20"/>
  <c r="AA280" i="20"/>
  <c r="AB280" i="20"/>
  <c r="AB282" i="20"/>
  <c r="AA282" i="20"/>
  <c r="AA284" i="20"/>
  <c r="AB284" i="20"/>
  <c r="AB286" i="20"/>
  <c r="AA286" i="20"/>
  <c r="AA288" i="20"/>
  <c r="AB288" i="20"/>
  <c r="AB290" i="20"/>
  <c r="AA290" i="20"/>
  <c r="AA292" i="20"/>
  <c r="AB292" i="20"/>
  <c r="AB294" i="20"/>
  <c r="AA294" i="20"/>
  <c r="AA296" i="20"/>
  <c r="AB296" i="20"/>
  <c r="AB298" i="20"/>
  <c r="AA298" i="20"/>
  <c r="AA300" i="20"/>
  <c r="AB300" i="20"/>
  <c r="AB302" i="20"/>
  <c r="AA302" i="20"/>
  <c r="AA304" i="20"/>
  <c r="AB304" i="20"/>
  <c r="AB306" i="20"/>
  <c r="AA306" i="20"/>
  <c r="AA308" i="20"/>
  <c r="AB308" i="20"/>
  <c r="AB310" i="20"/>
  <c r="AA310" i="20"/>
  <c r="AA312" i="20"/>
  <c r="AB312" i="20"/>
  <c r="AB314" i="20"/>
  <c r="AA314" i="20"/>
  <c r="AA316" i="20"/>
  <c r="AB316" i="20"/>
  <c r="AB318" i="20"/>
  <c r="AA318" i="20"/>
  <c r="AA320" i="20"/>
  <c r="AB320" i="20"/>
  <c r="AB322" i="20"/>
  <c r="AA322" i="20"/>
  <c r="AA324" i="20"/>
  <c r="AB324" i="20"/>
  <c r="AB326" i="20"/>
  <c r="AA326" i="20"/>
  <c r="AA328" i="20"/>
  <c r="AB328" i="20"/>
  <c r="AB330" i="20"/>
  <c r="AA330" i="20"/>
  <c r="AA332" i="20"/>
  <c r="AB332" i="20"/>
  <c r="AB334" i="20"/>
  <c r="AA334" i="20"/>
  <c r="AA336" i="20"/>
  <c r="AB336" i="20"/>
  <c r="AB338" i="20"/>
  <c r="AA338" i="20"/>
  <c r="AA340" i="20"/>
  <c r="AB340" i="20"/>
  <c r="AB342" i="20"/>
  <c r="AA342" i="20"/>
  <c r="AA344" i="20"/>
  <c r="AB344" i="20"/>
  <c r="AB346" i="20"/>
  <c r="AA346" i="20"/>
  <c r="AA348" i="20"/>
  <c r="AB348" i="20"/>
  <c r="AB350" i="20"/>
  <c r="AA350" i="20"/>
  <c r="AA352" i="20"/>
  <c r="AB352" i="20"/>
  <c r="AB354" i="20"/>
  <c r="AA354" i="20"/>
  <c r="AA356" i="20"/>
  <c r="AB356" i="20"/>
  <c r="AB358" i="20"/>
  <c r="AA358" i="20"/>
  <c r="AA360" i="20"/>
  <c r="AB360" i="20"/>
  <c r="AB362" i="20"/>
  <c r="AA362" i="20"/>
  <c r="AA364" i="20"/>
  <c r="AB364" i="20"/>
  <c r="AB366" i="20"/>
  <c r="AA366" i="20"/>
  <c r="AA368" i="20"/>
  <c r="AB368" i="20"/>
  <c r="AB370" i="20"/>
  <c r="AA370" i="20"/>
  <c r="AA372" i="20"/>
  <c r="AB372" i="20"/>
  <c r="AB374" i="20"/>
  <c r="AA374" i="20"/>
  <c r="AA376" i="20"/>
  <c r="AB376" i="20"/>
  <c r="AB378" i="20"/>
  <c r="AA378" i="20"/>
  <c r="AA380" i="20"/>
  <c r="AB380" i="20"/>
  <c r="AB382" i="20"/>
  <c r="AA382" i="20"/>
  <c r="AA384" i="20"/>
  <c r="AB384" i="20"/>
  <c r="AB386" i="20"/>
  <c r="AA386" i="20"/>
  <c r="AA388" i="20"/>
  <c r="AB388" i="20"/>
  <c r="AB390" i="20"/>
  <c r="AA390" i="20"/>
  <c r="AA392" i="20"/>
  <c r="AB392" i="20"/>
  <c r="AB394" i="20"/>
  <c r="AA394" i="20"/>
  <c r="AA396" i="20"/>
  <c r="AB396" i="20"/>
  <c r="AB398" i="20"/>
  <c r="AA398" i="20"/>
  <c r="AA400" i="20"/>
  <c r="AB400" i="20"/>
  <c r="AB402" i="20"/>
  <c r="AA402" i="20"/>
  <c r="AB404" i="20"/>
  <c r="AA404" i="20"/>
  <c r="AB406" i="20"/>
  <c r="AA406" i="20"/>
  <c r="AB408" i="20"/>
  <c r="AA408" i="20"/>
  <c r="AB410" i="20"/>
  <c r="AA410" i="20"/>
  <c r="AB412" i="20"/>
  <c r="AA412" i="20"/>
  <c r="AB414" i="20"/>
  <c r="AA414" i="20"/>
  <c r="AB416" i="20"/>
  <c r="AA416" i="20"/>
  <c r="AB418" i="20"/>
  <c r="AA418" i="20"/>
  <c r="AB420" i="20"/>
  <c r="AA420" i="20"/>
  <c r="AB422" i="20"/>
  <c r="AA422" i="20"/>
  <c r="AB424" i="20"/>
  <c r="AA424" i="20"/>
  <c r="AB426" i="20"/>
  <c r="AA426" i="20"/>
  <c r="AB428" i="20"/>
  <c r="AA428" i="20"/>
  <c r="AB430" i="20"/>
  <c r="AA430" i="20"/>
  <c r="AB432" i="20"/>
  <c r="AA432" i="20"/>
  <c r="AB434" i="20"/>
  <c r="AA434" i="20"/>
  <c r="AB436" i="20"/>
  <c r="AA436" i="20"/>
  <c r="AB438" i="20"/>
  <c r="AA438" i="20"/>
  <c r="AB440" i="20"/>
  <c r="AA440" i="20"/>
  <c r="AB442" i="20"/>
  <c r="AA442" i="20"/>
  <c r="AB444" i="20"/>
  <c r="AA444" i="20"/>
  <c r="AB446" i="20"/>
  <c r="AA446" i="20"/>
  <c r="AB448" i="20"/>
  <c r="AA448" i="20"/>
  <c r="AB450" i="20"/>
  <c r="AA450" i="20"/>
  <c r="AB452" i="20"/>
  <c r="AA452" i="20"/>
  <c r="AB454" i="20"/>
  <c r="AA454" i="20"/>
  <c r="AB456" i="20"/>
  <c r="AA456" i="20"/>
  <c r="AB458" i="20"/>
  <c r="AA458" i="20"/>
  <c r="AB460" i="20"/>
  <c r="AA460" i="20"/>
  <c r="AB462" i="20"/>
  <c r="AA462" i="20"/>
  <c r="AB464" i="20"/>
  <c r="AA464" i="20"/>
  <c r="AB466" i="20"/>
  <c r="AA466" i="20"/>
  <c r="AB468" i="20"/>
  <c r="AA468" i="20"/>
  <c r="AB470" i="20"/>
  <c r="AA470" i="20"/>
  <c r="AB472" i="20"/>
  <c r="AA472" i="20"/>
  <c r="AB474" i="20"/>
  <c r="AA474" i="20"/>
  <c r="AB476" i="20"/>
  <c r="AA476" i="20"/>
  <c r="AB478" i="20"/>
  <c r="AA478" i="20"/>
  <c r="AB480" i="20"/>
  <c r="AA480" i="20"/>
  <c r="AB482" i="20"/>
  <c r="AA482" i="20"/>
  <c r="AB484" i="20"/>
  <c r="AA484" i="20"/>
  <c r="AB486" i="20"/>
  <c r="AA486" i="20"/>
  <c r="AA488" i="20"/>
  <c r="AB488" i="20"/>
  <c r="AB490" i="20"/>
  <c r="AA490" i="20"/>
  <c r="AB492" i="20"/>
  <c r="AA492" i="20"/>
  <c r="AB494" i="20"/>
  <c r="AA494" i="20"/>
  <c r="AA496" i="20"/>
  <c r="AB496" i="20"/>
  <c r="AB498" i="20"/>
  <c r="AA498" i="20"/>
  <c r="AB500" i="20"/>
  <c r="AA500" i="20"/>
  <c r="AB502" i="20"/>
  <c r="AA502" i="20"/>
  <c r="AA504" i="20"/>
  <c r="AB504" i="20"/>
  <c r="X6" i="20"/>
  <c r="W6" i="20"/>
  <c r="AZ10" i="20" l="1"/>
  <c r="AY199" i="20"/>
  <c r="AY81" i="20"/>
  <c r="AV157" i="20"/>
  <c r="AW157" i="20" s="1"/>
  <c r="AX157" i="20" s="1"/>
  <c r="AZ157" i="20" s="1"/>
  <c r="AY95" i="20"/>
  <c r="AY341" i="20"/>
  <c r="AY331" i="20"/>
  <c r="AV129" i="20"/>
  <c r="AW129" i="20" s="1"/>
  <c r="AX129" i="20" s="1"/>
  <c r="AZ129" i="20" s="1"/>
  <c r="AY302" i="20"/>
  <c r="AY421" i="20"/>
  <c r="AY404" i="20"/>
  <c r="AY468" i="20"/>
  <c r="AY49" i="20"/>
  <c r="AY417" i="20"/>
  <c r="AY396" i="20"/>
  <c r="AY464" i="20"/>
  <c r="AY45" i="20"/>
  <c r="AV123" i="20"/>
  <c r="AW123" i="20" s="1"/>
  <c r="AX123" i="20" s="1"/>
  <c r="AZ123" i="20" s="1"/>
  <c r="AY218" i="20"/>
  <c r="AY356" i="20"/>
  <c r="AY42" i="20"/>
  <c r="AY35" i="20"/>
  <c r="AY216" i="20"/>
  <c r="AY332" i="20"/>
  <c r="AY339" i="20"/>
  <c r="AY48" i="20"/>
  <c r="AY359" i="20"/>
  <c r="AY43" i="20"/>
  <c r="AY348" i="20"/>
  <c r="AY451" i="20"/>
  <c r="AY434" i="20"/>
  <c r="AY215" i="20"/>
  <c r="AY413" i="20"/>
  <c r="AY412" i="20"/>
  <c r="AY455" i="20"/>
  <c r="AY438" i="20"/>
  <c r="AY306" i="20"/>
  <c r="AY441" i="20"/>
  <c r="AY440" i="20"/>
  <c r="AV119" i="20"/>
  <c r="AW119" i="20" s="1"/>
  <c r="AX119" i="20" s="1"/>
  <c r="AZ119" i="20" s="1"/>
  <c r="AY308" i="20"/>
  <c r="AY399" i="20"/>
  <c r="AY28" i="20"/>
  <c r="AY280" i="20"/>
  <c r="AY89" i="20"/>
  <c r="AY442" i="20"/>
  <c r="AY85" i="20"/>
  <c r="AV155" i="20"/>
  <c r="AW155" i="20" s="1"/>
  <c r="AX155" i="20" s="1"/>
  <c r="AZ155" i="20" s="1"/>
  <c r="AV21" i="20"/>
  <c r="AW21" i="20" s="1"/>
  <c r="AX21" i="20" s="1"/>
  <c r="AZ21" i="20" s="1"/>
  <c r="AV156" i="20"/>
  <c r="AW156" i="20" s="1"/>
  <c r="AX156" i="20" s="1"/>
  <c r="AZ156" i="20" s="1"/>
  <c r="AY221" i="20"/>
  <c r="AY74" i="20"/>
  <c r="AY431" i="20"/>
  <c r="AY91" i="20"/>
  <c r="AY226" i="20"/>
  <c r="AY459" i="20"/>
  <c r="AY105" i="20"/>
  <c r="AY415" i="20"/>
  <c r="AV146" i="20"/>
  <c r="AW146" i="20" s="1"/>
  <c r="AX146" i="20" s="1"/>
  <c r="AZ146" i="20" s="1"/>
  <c r="AV23" i="20"/>
  <c r="AW23" i="20" s="1"/>
  <c r="AX23" i="20" s="1"/>
  <c r="AZ23" i="20" s="1"/>
  <c r="AV148" i="20"/>
  <c r="AW148" i="20" s="1"/>
  <c r="AX148" i="20" s="1"/>
  <c r="AZ148" i="20" s="1"/>
  <c r="AY503" i="20"/>
  <c r="AV141" i="20"/>
  <c r="AW141" i="20" s="1"/>
  <c r="AX141" i="20" s="1"/>
  <c r="AZ141" i="20" s="1"/>
  <c r="AY98" i="20"/>
  <c r="AY71" i="20"/>
  <c r="AY324" i="20"/>
  <c r="AY101" i="20"/>
  <c r="AY88" i="20"/>
  <c r="AY96" i="20"/>
  <c r="AY475" i="20"/>
  <c r="AY93" i="20"/>
  <c r="AV15" i="20"/>
  <c r="AW15" i="20" s="1"/>
  <c r="AX15" i="20" s="1"/>
  <c r="AZ15" i="20" s="1"/>
  <c r="AV165" i="20"/>
  <c r="AW165" i="20" s="1"/>
  <c r="AX165" i="20" s="1"/>
  <c r="AZ165" i="20" s="1"/>
  <c r="AY110" i="20"/>
  <c r="AY358" i="20"/>
  <c r="AY329" i="20"/>
  <c r="AV127" i="20"/>
  <c r="AW127" i="20" s="1"/>
  <c r="AX127" i="20" s="1"/>
  <c r="AZ127" i="20" s="1"/>
  <c r="AY50" i="20"/>
  <c r="AY212" i="20"/>
  <c r="AY334" i="20"/>
  <c r="AY318" i="20"/>
  <c r="AY437" i="20"/>
  <c r="AY420" i="20"/>
  <c r="AY282" i="20"/>
  <c r="AY433" i="20"/>
  <c r="AY416" i="20"/>
  <c r="AY51" i="20"/>
  <c r="AV137" i="20"/>
  <c r="AW137" i="20" s="1"/>
  <c r="AX137" i="20" s="1"/>
  <c r="AZ137" i="20" s="1"/>
  <c r="AY219" i="20"/>
  <c r="AY357" i="20"/>
  <c r="AY401" i="20"/>
  <c r="AY58" i="20"/>
  <c r="AY59" i="20"/>
  <c r="AY211" i="20"/>
  <c r="AY333" i="20"/>
  <c r="AY335" i="20"/>
  <c r="AV125" i="20"/>
  <c r="AW125" i="20" s="1"/>
  <c r="AX125" i="20" s="1"/>
  <c r="AZ125" i="20" s="1"/>
  <c r="AV197" i="20"/>
  <c r="AW197" i="20" s="1"/>
  <c r="AX197" i="20" s="1"/>
  <c r="AZ197" i="20" s="1"/>
  <c r="AY349" i="20"/>
  <c r="AY467" i="20"/>
  <c r="AY450" i="20"/>
  <c r="AY278" i="20"/>
  <c r="AY328" i="20"/>
  <c r="AY429" i="20"/>
  <c r="AY428" i="20"/>
  <c r="AY407" i="20"/>
  <c r="AY454" i="20"/>
  <c r="AY213" i="20"/>
  <c r="AY457" i="20"/>
  <c r="AY456" i="20"/>
  <c r="AV117" i="20"/>
  <c r="AW117" i="20" s="1"/>
  <c r="AX117" i="20" s="1"/>
  <c r="AZ117" i="20" s="1"/>
  <c r="AY336" i="20"/>
  <c r="AY46" i="20"/>
  <c r="AV139" i="20"/>
  <c r="AW139" i="20" s="1"/>
  <c r="AX139" i="20" s="1"/>
  <c r="AZ139" i="20" s="1"/>
  <c r="AY312" i="20"/>
  <c r="AY427" i="20"/>
  <c r="AY12" i="20"/>
  <c r="AY38" i="20"/>
  <c r="AY346" i="20"/>
  <c r="AY83" i="20"/>
  <c r="AV24" i="20"/>
  <c r="AW24" i="20" s="1"/>
  <c r="AX24" i="20" s="1"/>
  <c r="AZ24" i="20" s="1"/>
  <c r="AY323" i="20"/>
  <c r="AY426" i="20"/>
  <c r="AY222" i="20"/>
  <c r="AV161" i="20"/>
  <c r="AW161" i="20" s="1"/>
  <c r="AX161" i="20" s="1"/>
  <c r="AZ161" i="20" s="1"/>
  <c r="AV163" i="20"/>
  <c r="AW163" i="20" s="1"/>
  <c r="AX163" i="20" s="1"/>
  <c r="AZ163" i="20" s="1"/>
  <c r="AY228" i="20"/>
  <c r="AY410" i="20"/>
  <c r="AY60" i="20"/>
  <c r="AV162" i="20"/>
  <c r="AW162" i="20" s="1"/>
  <c r="AX162" i="20" s="1"/>
  <c r="AZ162" i="20" s="1"/>
  <c r="AY56" i="20"/>
  <c r="AV164" i="20"/>
  <c r="AW164" i="20" s="1"/>
  <c r="AX164" i="20" s="1"/>
  <c r="AZ164" i="20" s="1"/>
  <c r="AY397" i="20"/>
  <c r="AY458" i="20"/>
  <c r="AY232" i="20"/>
  <c r="AY462" i="20"/>
  <c r="AV152" i="20"/>
  <c r="AW152" i="20" s="1"/>
  <c r="AX152" i="20" s="1"/>
  <c r="AZ152" i="20" s="1"/>
  <c r="AY230" i="20"/>
  <c r="AY104" i="20"/>
  <c r="AY103" i="20"/>
  <c r="AV151" i="20"/>
  <c r="AW151" i="20" s="1"/>
  <c r="AX151" i="20" s="1"/>
  <c r="AZ151" i="20" s="1"/>
  <c r="AY355" i="20"/>
  <c r="AY36" i="20"/>
  <c r="AY288" i="20"/>
  <c r="AY270" i="20"/>
  <c r="AY327" i="20"/>
  <c r="AY453" i="20"/>
  <c r="AY436" i="20"/>
  <c r="AY298" i="20"/>
  <c r="AY449" i="20"/>
  <c r="AY432" i="20"/>
  <c r="AY57" i="20"/>
  <c r="AV205" i="20"/>
  <c r="AW205" i="20" s="1"/>
  <c r="AX205" i="20" s="1"/>
  <c r="AZ205" i="20" s="1"/>
  <c r="AY217" i="20"/>
  <c r="AY342" i="20"/>
  <c r="AY351" i="20"/>
  <c r="AY55" i="20"/>
  <c r="AV131" i="20"/>
  <c r="AW131" i="20" s="1"/>
  <c r="AX131" i="20" s="1"/>
  <c r="AZ131" i="20" s="1"/>
  <c r="AY272" i="20"/>
  <c r="AY322" i="20"/>
  <c r="AY325" i="20"/>
  <c r="AY326" i="20"/>
  <c r="AY300" i="20"/>
  <c r="AY220" i="20"/>
  <c r="AY347" i="20"/>
  <c r="AY419" i="20"/>
  <c r="AY400" i="20"/>
  <c r="AY466" i="20"/>
  <c r="AY294" i="20"/>
  <c r="AY445" i="20"/>
  <c r="AY444" i="20"/>
  <c r="AY423" i="20"/>
  <c r="AY406" i="20"/>
  <c r="AY470" i="20"/>
  <c r="AY274" i="20"/>
  <c r="AY409" i="20"/>
  <c r="AY408" i="20"/>
  <c r="AY29" i="20"/>
  <c r="AV201" i="20"/>
  <c r="AW201" i="20" s="1"/>
  <c r="AX201" i="20" s="1"/>
  <c r="AZ201" i="20" s="1"/>
  <c r="AY337" i="20"/>
  <c r="AY47" i="20"/>
  <c r="AV121" i="20"/>
  <c r="AW121" i="20" s="1"/>
  <c r="AX121" i="20" s="1"/>
  <c r="AZ121" i="20" s="1"/>
  <c r="AY340" i="20"/>
  <c r="AY446" i="20"/>
  <c r="AY109" i="20"/>
  <c r="AV135" i="20"/>
  <c r="AW135" i="20" s="1"/>
  <c r="AX135" i="20" s="1"/>
  <c r="AZ135" i="20" s="1"/>
  <c r="AY92" i="20"/>
  <c r="AY106" i="20"/>
  <c r="AY411" i="20"/>
  <c r="AV145" i="20"/>
  <c r="AW145" i="20" s="1"/>
  <c r="AX145" i="20" s="1"/>
  <c r="AZ145" i="20" s="1"/>
  <c r="AY354" i="20"/>
  <c r="AY108" i="20"/>
  <c r="AV147" i="20"/>
  <c r="AW147" i="20" s="1"/>
  <c r="AX147" i="20" s="1"/>
  <c r="AZ147" i="20" s="1"/>
  <c r="AV160" i="20"/>
  <c r="AW160" i="20" s="1"/>
  <c r="AX160" i="20" s="1"/>
  <c r="AZ160" i="20" s="1"/>
  <c r="AY292" i="20"/>
  <c r="AY69" i="20"/>
  <c r="AY284" i="20"/>
  <c r="AY87" i="20"/>
  <c r="AY353" i="20"/>
  <c r="AY37" i="20"/>
  <c r="AY107" i="20"/>
  <c r="AY94" i="20"/>
  <c r="AY344" i="20"/>
  <c r="AY78" i="20"/>
  <c r="AY443" i="20"/>
  <c r="AV16" i="20"/>
  <c r="AW16" i="20" s="1"/>
  <c r="AX16" i="20" s="1"/>
  <c r="AZ16" i="20" s="1"/>
  <c r="AY463" i="20"/>
  <c r="AY224" i="20"/>
  <c r="AV149" i="20"/>
  <c r="AW149" i="20" s="1"/>
  <c r="AX149" i="20" s="1"/>
  <c r="AZ149" i="20" s="1"/>
  <c r="AY102" i="20"/>
  <c r="AV159" i="20"/>
  <c r="AW159" i="20" s="1"/>
  <c r="AX159" i="20" s="1"/>
  <c r="AZ159" i="20" s="1"/>
  <c r="AY403" i="20"/>
  <c r="AV115" i="20"/>
  <c r="AW115" i="20" s="1"/>
  <c r="AX115" i="20" s="1"/>
  <c r="AZ115" i="20" s="1"/>
  <c r="AY286" i="20"/>
  <c r="AY405" i="20"/>
  <c r="AY469" i="20"/>
  <c r="AY452" i="20"/>
  <c r="AY314" i="20"/>
  <c r="AY465" i="20"/>
  <c r="AY448" i="20"/>
  <c r="AY54" i="20"/>
  <c r="AY41" i="20"/>
  <c r="AY210" i="20"/>
  <c r="AY296" i="20"/>
  <c r="AY32" i="20"/>
  <c r="AV113" i="20"/>
  <c r="AW113" i="20" s="1"/>
  <c r="AX113" i="20" s="1"/>
  <c r="AZ113" i="20" s="1"/>
  <c r="AY304" i="20"/>
  <c r="AY350" i="20"/>
  <c r="AY330" i="20"/>
  <c r="AY53" i="20"/>
  <c r="AY320" i="20"/>
  <c r="AY343" i="20"/>
  <c r="AY435" i="20"/>
  <c r="AY418" i="20"/>
  <c r="AY310" i="20"/>
  <c r="AY461" i="20"/>
  <c r="AY460" i="20"/>
  <c r="AY439" i="20"/>
  <c r="AY422" i="20"/>
  <c r="AY290" i="20"/>
  <c r="AY425" i="20"/>
  <c r="AY424" i="20"/>
  <c r="AY52" i="20"/>
  <c r="AY276" i="20"/>
  <c r="AY338" i="20"/>
  <c r="AY30" i="20"/>
  <c r="AY214" i="20"/>
  <c r="AY34" i="20"/>
  <c r="AY447" i="20"/>
  <c r="AV153" i="20"/>
  <c r="AW153" i="20" s="1"/>
  <c r="AX153" i="20" s="1"/>
  <c r="AZ153" i="20" s="1"/>
  <c r="AV154" i="20"/>
  <c r="AW154" i="20" s="1"/>
  <c r="AX154" i="20" s="1"/>
  <c r="AZ154" i="20" s="1"/>
  <c r="AV111" i="20"/>
  <c r="AW111" i="20" s="1"/>
  <c r="AX111" i="20" s="1"/>
  <c r="AZ111" i="20" s="1"/>
  <c r="AV20" i="20"/>
  <c r="AW20" i="20" s="1"/>
  <c r="AX20" i="20" s="1"/>
  <c r="AZ20" i="20" s="1"/>
  <c r="AY100" i="20"/>
  <c r="AY430" i="20"/>
  <c r="AY86" i="20"/>
  <c r="AV158" i="20"/>
  <c r="AW158" i="20" s="1"/>
  <c r="AX158" i="20" s="1"/>
  <c r="AZ158" i="20" s="1"/>
  <c r="AY345" i="20"/>
  <c r="AY99" i="20"/>
  <c r="AY352" i="20"/>
  <c r="AV19" i="20"/>
  <c r="AW19" i="20" s="1"/>
  <c r="AX19" i="20" s="1"/>
  <c r="AZ19" i="20" s="1"/>
  <c r="AY11" i="20"/>
  <c r="AY414" i="20"/>
  <c r="AV133" i="20"/>
  <c r="AW133" i="20" s="1"/>
  <c r="AX133" i="20" s="1"/>
  <c r="AZ133" i="20" s="1"/>
  <c r="AY67" i="20"/>
  <c r="AY97" i="20"/>
  <c r="AY316" i="20"/>
  <c r="AY90" i="20"/>
  <c r="AY40" i="20"/>
  <c r="AY84" i="20"/>
  <c r="AY234" i="20"/>
  <c r="AY44" i="20"/>
  <c r="AV150" i="20"/>
  <c r="AW150" i="20" s="1"/>
  <c r="AX150" i="20" s="1"/>
  <c r="AZ150" i="20" s="1"/>
  <c r="AY192" i="20"/>
  <c r="AV391" i="20"/>
  <c r="AW391" i="20" s="1"/>
  <c r="AX391" i="20" s="1"/>
  <c r="AZ391" i="20" s="1"/>
  <c r="AV251" i="20"/>
  <c r="AW251" i="20" s="1"/>
  <c r="AX251" i="20" s="1"/>
  <c r="AZ251" i="20" s="1"/>
  <c r="AV315" i="20"/>
  <c r="AW315" i="20" s="1"/>
  <c r="AX315" i="20" s="1"/>
  <c r="AZ315" i="20" s="1"/>
  <c r="AV317" i="20"/>
  <c r="AW317" i="20" s="1"/>
  <c r="AX317" i="20" s="1"/>
  <c r="AZ317" i="20" s="1"/>
  <c r="AV249" i="20"/>
  <c r="AW249" i="20" s="1"/>
  <c r="AX249" i="20" s="1"/>
  <c r="AZ249" i="20" s="1"/>
  <c r="AV311" i="20"/>
  <c r="AW311" i="20" s="1"/>
  <c r="AX311" i="20" s="1"/>
  <c r="AZ311" i="20" s="1"/>
  <c r="AY177" i="20"/>
  <c r="AV259" i="20"/>
  <c r="AW259" i="20" s="1"/>
  <c r="AX259" i="20" s="1"/>
  <c r="AZ259" i="20" s="1"/>
  <c r="AV382" i="20"/>
  <c r="AW382" i="20" s="1"/>
  <c r="AX382" i="20" s="1"/>
  <c r="AZ382" i="20" s="1"/>
  <c r="AV275" i="20"/>
  <c r="AW275" i="20" s="1"/>
  <c r="AX275" i="20" s="1"/>
  <c r="AZ275" i="20" s="1"/>
  <c r="AY80" i="20"/>
  <c r="AV248" i="20"/>
  <c r="AW248" i="20" s="1"/>
  <c r="AX248" i="20" s="1"/>
  <c r="AZ248" i="20" s="1"/>
  <c r="AV268" i="20"/>
  <c r="AW268" i="20" s="1"/>
  <c r="AX268" i="20" s="1"/>
  <c r="AZ268" i="20" s="1"/>
  <c r="AY477" i="20"/>
  <c r="AV237" i="20"/>
  <c r="AW237" i="20" s="1"/>
  <c r="AX237" i="20" s="1"/>
  <c r="AZ237" i="20" s="1"/>
  <c r="AY75" i="20"/>
  <c r="AY182" i="20"/>
  <c r="AV389" i="20"/>
  <c r="AW389" i="20" s="1"/>
  <c r="AX389" i="20" s="1"/>
  <c r="AZ389" i="20" s="1"/>
  <c r="AY231" i="20"/>
  <c r="AY171" i="20"/>
  <c r="AV252" i="20"/>
  <c r="AW252" i="20" s="1"/>
  <c r="AX252" i="20" s="1"/>
  <c r="AZ252" i="20" s="1"/>
  <c r="AV369" i="20"/>
  <c r="AW369" i="20" s="1"/>
  <c r="AX369" i="20" s="1"/>
  <c r="AZ369" i="20" s="1"/>
  <c r="AV271" i="20"/>
  <c r="AW271" i="20" s="1"/>
  <c r="AX271" i="20" s="1"/>
  <c r="AZ271" i="20" s="1"/>
  <c r="AY77" i="20"/>
  <c r="AY122" i="20"/>
  <c r="AV265" i="20"/>
  <c r="AW265" i="20" s="1"/>
  <c r="AX265" i="20" s="1"/>
  <c r="AZ265" i="20" s="1"/>
  <c r="AV313" i="20"/>
  <c r="AW313" i="20" s="1"/>
  <c r="AX313" i="20" s="1"/>
  <c r="AZ313" i="20" s="1"/>
  <c r="AY181" i="20"/>
  <c r="AY73" i="20"/>
  <c r="AV254" i="20"/>
  <c r="AW254" i="20" s="1"/>
  <c r="AX254" i="20" s="1"/>
  <c r="AZ254" i="20" s="1"/>
  <c r="AV384" i="20"/>
  <c r="AW384" i="20" s="1"/>
  <c r="AX384" i="20" s="1"/>
  <c r="AZ384" i="20" s="1"/>
  <c r="AV258" i="20"/>
  <c r="AW258" i="20" s="1"/>
  <c r="AX258" i="20" s="1"/>
  <c r="AZ258" i="20" s="1"/>
  <c r="AV388" i="20"/>
  <c r="AW388" i="20" s="1"/>
  <c r="AX388" i="20" s="1"/>
  <c r="AZ388" i="20" s="1"/>
  <c r="AV375" i="20"/>
  <c r="AW375" i="20" s="1"/>
  <c r="AX375" i="20" s="1"/>
  <c r="AZ375" i="20" s="1"/>
  <c r="AV379" i="20"/>
  <c r="AW379" i="20" s="1"/>
  <c r="AX379" i="20" s="1"/>
  <c r="AZ379" i="20" s="1"/>
  <c r="AV307" i="20"/>
  <c r="AW307" i="20" s="1"/>
  <c r="AX307" i="20" s="1"/>
  <c r="AZ307" i="20" s="1"/>
  <c r="AY65" i="20"/>
  <c r="AY120" i="20"/>
  <c r="AY138" i="20"/>
  <c r="AY198" i="20"/>
  <c r="AV253" i="20"/>
  <c r="AW253" i="20" s="1"/>
  <c r="AX253" i="20" s="1"/>
  <c r="AZ253" i="20" s="1"/>
  <c r="AY68" i="20"/>
  <c r="AY26" i="20"/>
  <c r="AY132" i="20"/>
  <c r="AV250" i="20"/>
  <c r="AW250" i="20" s="1"/>
  <c r="AX250" i="20" s="1"/>
  <c r="AZ250" i="20" s="1"/>
  <c r="AY196" i="20"/>
  <c r="AV367" i="20"/>
  <c r="AW367" i="20" s="1"/>
  <c r="AX367" i="20" s="1"/>
  <c r="AZ367" i="20" s="1"/>
  <c r="AY61" i="20"/>
  <c r="AV244" i="20"/>
  <c r="AW244" i="20" s="1"/>
  <c r="AX244" i="20" s="1"/>
  <c r="AZ244" i="20" s="1"/>
  <c r="AV303" i="20"/>
  <c r="AW303" i="20" s="1"/>
  <c r="AX303" i="20" s="1"/>
  <c r="AZ303" i="20" s="1"/>
  <c r="AY204" i="20"/>
  <c r="AY168" i="20"/>
  <c r="AV370" i="20"/>
  <c r="AW370" i="20" s="1"/>
  <c r="AX370" i="20" s="1"/>
  <c r="AZ370" i="20" s="1"/>
  <c r="AY225" i="20"/>
  <c r="AY504" i="20"/>
  <c r="AV291" i="20"/>
  <c r="AW291" i="20" s="1"/>
  <c r="AX291" i="20" s="1"/>
  <c r="AZ291" i="20" s="1"/>
  <c r="AY17" i="20"/>
  <c r="AY179" i="20"/>
  <c r="AV245" i="20"/>
  <c r="AW245" i="20" s="1"/>
  <c r="AX245" i="20" s="1"/>
  <c r="AZ245" i="20" s="1"/>
  <c r="AY10" i="20"/>
  <c r="BA10" i="20" s="1"/>
  <c r="AY118" i="20"/>
  <c r="AV256" i="20"/>
  <c r="AW256" i="20" s="1"/>
  <c r="AX256" i="20" s="1"/>
  <c r="AZ256" i="20" s="1"/>
  <c r="AY476" i="20"/>
  <c r="AV390" i="20"/>
  <c r="AW390" i="20" s="1"/>
  <c r="AX390" i="20" s="1"/>
  <c r="AZ390" i="20" s="1"/>
  <c r="AV386" i="20"/>
  <c r="AW386" i="20" s="1"/>
  <c r="AX386" i="20" s="1"/>
  <c r="AZ386" i="20" s="1"/>
  <c r="AY175" i="20"/>
  <c r="AV283" i="20"/>
  <c r="AW283" i="20" s="1"/>
  <c r="AX283" i="20" s="1"/>
  <c r="AZ283" i="20" s="1"/>
  <c r="AV368" i="20"/>
  <c r="AW368" i="20" s="1"/>
  <c r="AX368" i="20" s="1"/>
  <c r="AZ368" i="20" s="1"/>
  <c r="AY191" i="20"/>
  <c r="AV279" i="20"/>
  <c r="AW279" i="20" s="1"/>
  <c r="AX279" i="20" s="1"/>
  <c r="AZ279" i="20" s="1"/>
  <c r="AV293" i="20"/>
  <c r="AW293" i="20" s="1"/>
  <c r="AX293" i="20" s="1"/>
  <c r="AZ293" i="20" s="1"/>
  <c r="AV394" i="20"/>
  <c r="AW394" i="20" s="1"/>
  <c r="AX394" i="20" s="1"/>
  <c r="AZ394" i="20" s="1"/>
  <c r="AY233" i="20"/>
  <c r="AY66" i="20"/>
  <c r="AY126" i="20"/>
  <c r="AY188" i="20"/>
  <c r="AV305" i="20"/>
  <c r="AW305" i="20" s="1"/>
  <c r="AX305" i="20" s="1"/>
  <c r="AZ305" i="20" s="1"/>
  <c r="AY64" i="20"/>
  <c r="AV242" i="20"/>
  <c r="AW242" i="20" s="1"/>
  <c r="AX242" i="20" s="1"/>
  <c r="AZ242" i="20" s="1"/>
  <c r="AV264" i="20"/>
  <c r="AW264" i="20" s="1"/>
  <c r="AX264" i="20" s="1"/>
  <c r="AZ264" i="20" s="1"/>
  <c r="AV372" i="20"/>
  <c r="AW372" i="20" s="1"/>
  <c r="AX372" i="20" s="1"/>
  <c r="AZ372" i="20" s="1"/>
  <c r="AY18" i="20"/>
  <c r="AV376" i="20"/>
  <c r="AW376" i="20" s="1"/>
  <c r="AX376" i="20" s="1"/>
  <c r="AZ376" i="20" s="1"/>
  <c r="AY130" i="20"/>
  <c r="AV266" i="20"/>
  <c r="AW266" i="20" s="1"/>
  <c r="AX266" i="20" s="1"/>
  <c r="AZ266" i="20" s="1"/>
  <c r="AY22" i="20"/>
  <c r="AY142" i="20"/>
  <c r="AY190" i="20"/>
  <c r="AV385" i="20"/>
  <c r="AW385" i="20" s="1"/>
  <c r="AX385" i="20" s="1"/>
  <c r="AZ385" i="20" s="1"/>
  <c r="AY473" i="20"/>
  <c r="AY25" i="20"/>
  <c r="AY112" i="20"/>
  <c r="AY166" i="20"/>
  <c r="AY185" i="20"/>
  <c r="AY178" i="20"/>
  <c r="AV262" i="20"/>
  <c r="AW262" i="20" s="1"/>
  <c r="AX262" i="20" s="1"/>
  <c r="AZ262" i="20" s="1"/>
  <c r="AV392" i="20"/>
  <c r="AW392" i="20" s="1"/>
  <c r="AX392" i="20" s="1"/>
  <c r="AZ392" i="20" s="1"/>
  <c r="AV243" i="20"/>
  <c r="AW243" i="20" s="1"/>
  <c r="AX243" i="20" s="1"/>
  <c r="AZ243" i="20" s="1"/>
  <c r="AY203" i="20"/>
  <c r="AV299" i="20"/>
  <c r="AW299" i="20" s="1"/>
  <c r="AX299" i="20" s="1"/>
  <c r="AZ299" i="20" s="1"/>
  <c r="AV360" i="20"/>
  <c r="AW360" i="20" s="1"/>
  <c r="AX360" i="20" s="1"/>
  <c r="AZ360" i="20" s="1"/>
  <c r="AV285" i="20"/>
  <c r="AW285" i="20" s="1"/>
  <c r="AX285" i="20" s="1"/>
  <c r="AZ285" i="20" s="1"/>
  <c r="AV143" i="20"/>
  <c r="AW143" i="20" s="1"/>
  <c r="AX143" i="20" s="1"/>
  <c r="AZ143" i="20" s="1"/>
  <c r="AV241" i="20"/>
  <c r="AW241" i="20" s="1"/>
  <c r="AX241" i="20" s="1"/>
  <c r="AZ241" i="20" s="1"/>
  <c r="AY187" i="20"/>
  <c r="AV295" i="20"/>
  <c r="AW295" i="20" s="1"/>
  <c r="AX295" i="20" s="1"/>
  <c r="AZ295" i="20" s="1"/>
  <c r="AV366" i="20"/>
  <c r="AW366" i="20" s="1"/>
  <c r="AX366" i="20" s="1"/>
  <c r="AZ366" i="20" s="1"/>
  <c r="AV209" i="20"/>
  <c r="AW209" i="20" s="1"/>
  <c r="AX209" i="20" s="1"/>
  <c r="AZ209" i="20" s="1"/>
  <c r="AY235" i="20"/>
  <c r="AV402" i="20"/>
  <c r="AW402" i="20" s="1"/>
  <c r="AX402" i="20" s="1"/>
  <c r="AZ402" i="20" s="1"/>
  <c r="AV393" i="20"/>
  <c r="AW393" i="20" s="1"/>
  <c r="AX393" i="20" s="1"/>
  <c r="AZ393" i="20" s="1"/>
  <c r="AV27" i="20"/>
  <c r="AW27" i="20" s="1"/>
  <c r="AX27" i="20" s="1"/>
  <c r="AZ27" i="20" s="1"/>
  <c r="AV398" i="20"/>
  <c r="AW398" i="20" s="1"/>
  <c r="AX398" i="20" s="1"/>
  <c r="AZ398" i="20" s="1"/>
  <c r="AV267" i="20"/>
  <c r="AW267" i="20" s="1"/>
  <c r="AX267" i="20" s="1"/>
  <c r="AZ267" i="20" s="1"/>
  <c r="AV378" i="20"/>
  <c r="AW378" i="20" s="1"/>
  <c r="AX378" i="20" s="1"/>
  <c r="AZ378" i="20" s="1"/>
  <c r="AY223" i="20"/>
  <c r="AY184" i="20"/>
  <c r="AY227" i="20"/>
  <c r="AY472" i="20"/>
  <c r="AV364" i="20"/>
  <c r="AW364" i="20" s="1"/>
  <c r="AX364" i="20" s="1"/>
  <c r="AZ364" i="20" s="1"/>
  <c r="AY14" i="20"/>
  <c r="AY202" i="20"/>
  <c r="AY206" i="20"/>
  <c r="AV261" i="20"/>
  <c r="AW261" i="20" s="1"/>
  <c r="AX261" i="20" s="1"/>
  <c r="AZ261" i="20" s="1"/>
  <c r="AV365" i="20"/>
  <c r="AW365" i="20" s="1"/>
  <c r="AX365" i="20" s="1"/>
  <c r="AZ365" i="20" s="1"/>
  <c r="AV377" i="20"/>
  <c r="AW377" i="20" s="1"/>
  <c r="AX377" i="20" s="1"/>
  <c r="AZ377" i="20" s="1"/>
  <c r="AV287" i="20"/>
  <c r="AW287" i="20" s="1"/>
  <c r="AX287" i="20" s="1"/>
  <c r="AZ287" i="20" s="1"/>
  <c r="AY134" i="20"/>
  <c r="AY195" i="20"/>
  <c r="AV257" i="20"/>
  <c r="AW257" i="20" s="1"/>
  <c r="AX257" i="20" s="1"/>
  <c r="AZ257" i="20" s="1"/>
  <c r="AV297" i="20"/>
  <c r="AW297" i="20" s="1"/>
  <c r="AX297" i="20" s="1"/>
  <c r="AZ297" i="20" s="1"/>
  <c r="AY208" i="20"/>
  <c r="AY186" i="20"/>
  <c r="AV371" i="20"/>
  <c r="AW371" i="20" s="1"/>
  <c r="AX371" i="20" s="1"/>
  <c r="AZ371" i="20" s="1"/>
  <c r="AV263" i="20"/>
  <c r="AW263" i="20" s="1"/>
  <c r="AX263" i="20" s="1"/>
  <c r="AZ263" i="20" s="1"/>
  <c r="AV374" i="20"/>
  <c r="AW374" i="20" s="1"/>
  <c r="AX374" i="20" s="1"/>
  <c r="AZ374" i="20" s="1"/>
  <c r="AY70" i="20"/>
  <c r="AY82" i="20"/>
  <c r="AV236" i="20"/>
  <c r="AW236" i="20" s="1"/>
  <c r="AX236" i="20" s="1"/>
  <c r="AZ236" i="20" s="1"/>
  <c r="AY172" i="20"/>
  <c r="AY194" i="20"/>
  <c r="AV321" i="20"/>
  <c r="AW321" i="20" s="1"/>
  <c r="AX321" i="20" s="1"/>
  <c r="AZ321" i="20" s="1"/>
  <c r="AV309" i="20"/>
  <c r="AW309" i="20" s="1"/>
  <c r="AX309" i="20" s="1"/>
  <c r="AZ309" i="20" s="1"/>
  <c r="AV144" i="20"/>
  <c r="AW144" i="20" s="1"/>
  <c r="AX144" i="20" s="1"/>
  <c r="AZ144" i="20" s="1"/>
  <c r="AY116" i="20"/>
  <c r="AV246" i="20"/>
  <c r="AW246" i="20" s="1"/>
  <c r="AX246" i="20" s="1"/>
  <c r="AZ246" i="20" s="1"/>
  <c r="AY189" i="20"/>
  <c r="AV363" i="20"/>
  <c r="AW363" i="20" s="1"/>
  <c r="AX363" i="20" s="1"/>
  <c r="AZ363" i="20" s="1"/>
  <c r="AY474" i="20"/>
  <c r="AY183" i="20"/>
  <c r="AV260" i="20"/>
  <c r="AW260" i="20" s="1"/>
  <c r="AX260" i="20" s="1"/>
  <c r="AZ260" i="20" s="1"/>
  <c r="AY79" i="20"/>
  <c r="AV281" i="20"/>
  <c r="AW281" i="20" s="1"/>
  <c r="AX281" i="20" s="1"/>
  <c r="AZ281" i="20" s="1"/>
  <c r="AY13" i="20"/>
  <c r="AY229" i="20"/>
  <c r="AV387" i="20"/>
  <c r="AW387" i="20" s="1"/>
  <c r="AX387" i="20" s="1"/>
  <c r="AZ387" i="20" s="1"/>
  <c r="AY114" i="20"/>
  <c r="AY200" i="20"/>
  <c r="AV247" i="20"/>
  <c r="AW247" i="20" s="1"/>
  <c r="AX247" i="20" s="1"/>
  <c r="AZ247" i="20" s="1"/>
  <c r="AV301" i="20"/>
  <c r="AW301" i="20" s="1"/>
  <c r="AX301" i="20" s="1"/>
  <c r="AZ301" i="20" s="1"/>
  <c r="AY72" i="20"/>
  <c r="AY124" i="20"/>
  <c r="AV240" i="20"/>
  <c r="AW240" i="20" s="1"/>
  <c r="AX240" i="20" s="1"/>
  <c r="AZ240" i="20" s="1"/>
  <c r="AY174" i="20"/>
  <c r="AV273" i="20"/>
  <c r="AW273" i="20" s="1"/>
  <c r="AX273" i="20" s="1"/>
  <c r="AZ273" i="20" s="1"/>
  <c r="AV319" i="20"/>
  <c r="AW319" i="20" s="1"/>
  <c r="AX319" i="20" s="1"/>
  <c r="AZ319" i="20" s="1"/>
  <c r="AV277" i="20"/>
  <c r="AW277" i="20" s="1"/>
  <c r="AX277" i="20" s="1"/>
  <c r="AZ277" i="20" s="1"/>
  <c r="AY76" i="20"/>
  <c r="AY128" i="20"/>
  <c r="AY167" i="20"/>
  <c r="AY173" i="20"/>
  <c r="AY193" i="20"/>
  <c r="AV373" i="20"/>
  <c r="AW373" i="20" s="1"/>
  <c r="AX373" i="20" s="1"/>
  <c r="AZ373" i="20" s="1"/>
  <c r="AY169" i="20"/>
  <c r="AY136" i="20"/>
  <c r="AV361" i="20"/>
  <c r="AW361" i="20" s="1"/>
  <c r="AX361" i="20" s="1"/>
  <c r="AZ361" i="20" s="1"/>
  <c r="AV238" i="20"/>
  <c r="AW238" i="20" s="1"/>
  <c r="AX238" i="20" s="1"/>
  <c r="AZ238" i="20" s="1"/>
  <c r="AY176" i="20"/>
  <c r="AV255" i="20"/>
  <c r="AW255" i="20" s="1"/>
  <c r="AX255" i="20" s="1"/>
  <c r="AZ255" i="20" s="1"/>
  <c r="AY39" i="20"/>
  <c r="AY170" i="20"/>
  <c r="AV380" i="20"/>
  <c r="AW380" i="20" s="1"/>
  <c r="AX380" i="20" s="1"/>
  <c r="AZ380" i="20" s="1"/>
  <c r="AV239" i="20"/>
  <c r="AW239" i="20" s="1"/>
  <c r="AX239" i="20" s="1"/>
  <c r="AZ239" i="20" s="1"/>
  <c r="AV269" i="20"/>
  <c r="AW269" i="20" s="1"/>
  <c r="AX269" i="20" s="1"/>
  <c r="AZ269" i="20" s="1"/>
  <c r="AY62" i="20"/>
  <c r="AY140" i="20"/>
  <c r="AV289" i="20"/>
  <c r="AW289" i="20" s="1"/>
  <c r="AX289" i="20" s="1"/>
  <c r="AZ289" i="20" s="1"/>
  <c r="AV362" i="20"/>
  <c r="AW362" i="20" s="1"/>
  <c r="AX362" i="20" s="1"/>
  <c r="AZ362" i="20" s="1"/>
  <c r="AY180" i="20"/>
  <c r="AV381" i="20"/>
  <c r="AW381" i="20" s="1"/>
  <c r="AX381" i="20" s="1"/>
  <c r="AZ381" i="20" s="1"/>
  <c r="AV395" i="20"/>
  <c r="AW395" i="20" s="1"/>
  <c r="AX395" i="20" s="1"/>
  <c r="AZ395" i="20" s="1"/>
  <c r="AV383" i="20"/>
  <c r="AW383" i="20" s="1"/>
  <c r="AX383" i="20" s="1"/>
  <c r="AZ383" i="20" s="1"/>
  <c r="AE6" i="20"/>
  <c r="AF6" i="20"/>
  <c r="AG6" i="20"/>
  <c r="Y5" i="20"/>
  <c r="AD5" i="20" l="1"/>
  <c r="AC5" i="20"/>
  <c r="BA456" i="20"/>
  <c r="BD456" i="20" s="1"/>
  <c r="AY319" i="20"/>
  <c r="AY363" i="20"/>
  <c r="AY287" i="20"/>
  <c r="AY295" i="20"/>
  <c r="AY360" i="20"/>
  <c r="AY279" i="20"/>
  <c r="AY303" i="20"/>
  <c r="AY139" i="20"/>
  <c r="AY117" i="20"/>
  <c r="AY125" i="20"/>
  <c r="AY165" i="20"/>
  <c r="AY21" i="20"/>
  <c r="AY157" i="20"/>
  <c r="AY269" i="20"/>
  <c r="AY273" i="20"/>
  <c r="AY309" i="20"/>
  <c r="AY299" i="20"/>
  <c r="AY368" i="20"/>
  <c r="AY291" i="20"/>
  <c r="AY367" i="20"/>
  <c r="AY313" i="20"/>
  <c r="AY268" i="20"/>
  <c r="AY311" i="20"/>
  <c r="AY361" i="20"/>
  <c r="AY301" i="20"/>
  <c r="AY321" i="20"/>
  <c r="AY364" i="20"/>
  <c r="AY27" i="20"/>
  <c r="AY209" i="20"/>
  <c r="AY305" i="20"/>
  <c r="AY283" i="20"/>
  <c r="AY307" i="20"/>
  <c r="AY271" i="20"/>
  <c r="AY275" i="20"/>
  <c r="AY317" i="20"/>
  <c r="AY129" i="20"/>
  <c r="AY289" i="20"/>
  <c r="AY362" i="20"/>
  <c r="AY277" i="20"/>
  <c r="AY281" i="20"/>
  <c r="AY297" i="20"/>
  <c r="AY365" i="20"/>
  <c r="AY398" i="20"/>
  <c r="AY402" i="20"/>
  <c r="AY366" i="20"/>
  <c r="AY285" i="20"/>
  <c r="AY293" i="20"/>
  <c r="AY315" i="20"/>
  <c r="AY197" i="20"/>
  <c r="AY148" i="20"/>
  <c r="AY23" i="20"/>
  <c r="AY155" i="20"/>
  <c r="AY383" i="20"/>
  <c r="AY380" i="20"/>
  <c r="AY255" i="20"/>
  <c r="AY247" i="20"/>
  <c r="AY246" i="20"/>
  <c r="AY257" i="20"/>
  <c r="AY267" i="20"/>
  <c r="AY241" i="20"/>
  <c r="AY243" i="20"/>
  <c r="AY262" i="20"/>
  <c r="AY385" i="20"/>
  <c r="AY266" i="20"/>
  <c r="AY242" i="20"/>
  <c r="AY394" i="20"/>
  <c r="AY390" i="20"/>
  <c r="AY370" i="20"/>
  <c r="AY244" i="20"/>
  <c r="AY250" i="20"/>
  <c r="AY253" i="20"/>
  <c r="AY379" i="20"/>
  <c r="AY388" i="20"/>
  <c r="AY384" i="20"/>
  <c r="AY265" i="20"/>
  <c r="AY252" i="20"/>
  <c r="AY389" i="20"/>
  <c r="AY237" i="20"/>
  <c r="AY249" i="20"/>
  <c r="AY251" i="20"/>
  <c r="AY391" i="20"/>
  <c r="AY133" i="20"/>
  <c r="AY19" i="20"/>
  <c r="AY20" i="20"/>
  <c r="AY154" i="20"/>
  <c r="AY159" i="20"/>
  <c r="AY149" i="20"/>
  <c r="AY147" i="20"/>
  <c r="AY145" i="20"/>
  <c r="AY135" i="20"/>
  <c r="AY121" i="20"/>
  <c r="AY201" i="20"/>
  <c r="AY131" i="20"/>
  <c r="AY205" i="20"/>
  <c r="AY152" i="20"/>
  <c r="AY162" i="20"/>
  <c r="AY163" i="20"/>
  <c r="AY161" i="20"/>
  <c r="AY381" i="20"/>
  <c r="AY239" i="20"/>
  <c r="AY260" i="20"/>
  <c r="AY144" i="20"/>
  <c r="AY395" i="20"/>
  <c r="AY238" i="20"/>
  <c r="AY373" i="20"/>
  <c r="AY387" i="20"/>
  <c r="AY236" i="20"/>
  <c r="AY374" i="20"/>
  <c r="AY377" i="20"/>
  <c r="AY393" i="20"/>
  <c r="AY143" i="20"/>
  <c r="AY392" i="20"/>
  <c r="AY376" i="20"/>
  <c r="AY372" i="20"/>
  <c r="AY264" i="20"/>
  <c r="AY386" i="20"/>
  <c r="AY256" i="20"/>
  <c r="AY245" i="20"/>
  <c r="AY375" i="20"/>
  <c r="AY258" i="20"/>
  <c r="AY254" i="20"/>
  <c r="AY369" i="20"/>
  <c r="AY248" i="20"/>
  <c r="AY382" i="20"/>
  <c r="AY259" i="20"/>
  <c r="AY150" i="20"/>
  <c r="AY158" i="20"/>
  <c r="AY111" i="20"/>
  <c r="AY153" i="20"/>
  <c r="AY113" i="20"/>
  <c r="AY115" i="20"/>
  <c r="AY16" i="20"/>
  <c r="AY160" i="20"/>
  <c r="AY151" i="20"/>
  <c r="AY164" i="20"/>
  <c r="AY24" i="20"/>
  <c r="AY137" i="20"/>
  <c r="AY127" i="20"/>
  <c r="AY15" i="20"/>
  <c r="AY141" i="20"/>
  <c r="AY146" i="20"/>
  <c r="AY156" i="20"/>
  <c r="AY119" i="20"/>
  <c r="AY123" i="20"/>
  <c r="AY240" i="20"/>
  <c r="AY263" i="20"/>
  <c r="AY371" i="20"/>
  <c r="AY261" i="20"/>
  <c r="AY378" i="20"/>
  <c r="AB5" i="20"/>
  <c r="AA5" i="20"/>
  <c r="W5" i="20"/>
  <c r="X5" i="20"/>
  <c r="B6"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4" i="20"/>
  <c r="B445" i="20"/>
  <c r="B446" i="20"/>
  <c r="B447" i="20"/>
  <c r="B448" i="20"/>
  <c r="B449" i="20"/>
  <c r="B450" i="20"/>
  <c r="B451" i="20"/>
  <c r="B452" i="20"/>
  <c r="B453" i="20"/>
  <c r="B454" i="20"/>
  <c r="B455" i="20"/>
  <c r="B456" i="20"/>
  <c r="B457" i="20"/>
  <c r="B458" i="20"/>
  <c r="B459" i="20"/>
  <c r="B460" i="20"/>
  <c r="B461" i="20"/>
  <c r="B462" i="20"/>
  <c r="B463" i="20"/>
  <c r="B464" i="20"/>
  <c r="B465" i="20"/>
  <c r="B466" i="20"/>
  <c r="B467" i="20"/>
  <c r="B468" i="20"/>
  <c r="B469" i="20"/>
  <c r="B470"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E456" i="20" l="1"/>
  <c r="AJ456" i="20" s="1"/>
  <c r="BC456" i="20"/>
  <c r="AG5" i="20"/>
  <c r="AF5" i="20"/>
  <c r="AE5" i="20"/>
  <c r="B5" i="20"/>
  <c r="O7" i="27" l="1"/>
  <c r="S7" i="27"/>
  <c r="P7" i="27"/>
  <c r="Q7" i="27"/>
  <c r="R7" i="27"/>
  <c r="Q4" i="32"/>
  <c r="AH4" i="20" l="1"/>
  <c r="Z5" i="20" l="1"/>
  <c r="N13" i="27" l="1"/>
  <c r="L13" i="27" s="1"/>
  <c r="N14" i="27"/>
  <c r="L14" i="27" s="1"/>
  <c r="N15" i="27"/>
  <c r="L15" i="27" s="1"/>
  <c r="N16" i="27"/>
  <c r="L16" i="27" s="1"/>
  <c r="F25" i="36" s="1"/>
  <c r="N17" i="27"/>
  <c r="L17" i="27" s="1"/>
  <c r="N18" i="27"/>
  <c r="L18" i="27" s="1"/>
  <c r="N19" i="27"/>
  <c r="L19" i="27" s="1"/>
  <c r="F14" i="36" s="1"/>
  <c r="N20" i="27"/>
  <c r="L20" i="27" s="1"/>
  <c r="N21" i="27"/>
  <c r="L21" i="27" s="1"/>
  <c r="F26" i="36" s="1"/>
  <c r="N22" i="27"/>
  <c r="L22" i="27" s="1"/>
  <c r="F13" i="36" s="1"/>
  <c r="N23" i="27"/>
  <c r="L23" i="27" s="1"/>
  <c r="N24" i="27"/>
  <c r="L24" i="27" s="1"/>
  <c r="N25" i="27"/>
  <c r="L25" i="27" s="1"/>
  <c r="N26" i="27"/>
  <c r="L26" i="27" s="1"/>
  <c r="N27" i="27"/>
  <c r="L27" i="27" s="1"/>
  <c r="N28" i="27"/>
  <c r="L28" i="27" s="1"/>
  <c r="N29" i="27"/>
  <c r="L29" i="27" s="1"/>
  <c r="N30" i="27"/>
  <c r="L30" i="27" s="1"/>
  <c r="N31" i="27"/>
  <c r="L31" i="27" s="1"/>
  <c r="N32" i="27"/>
  <c r="L32" i="27" s="1"/>
  <c r="N33" i="27"/>
  <c r="L33" i="27" s="1"/>
  <c r="N34" i="27"/>
  <c r="L34" i="27" s="1"/>
  <c r="N35" i="27"/>
  <c r="L35" i="27" s="1"/>
  <c r="N36" i="27"/>
  <c r="L36" i="27" s="1"/>
  <c r="N37" i="27"/>
  <c r="L37" i="27" s="1"/>
  <c r="N38" i="27"/>
  <c r="L38" i="27" s="1"/>
  <c r="N39" i="27"/>
  <c r="L39" i="27" s="1"/>
  <c r="N40" i="27"/>
  <c r="L40" i="27" s="1"/>
  <c r="N41" i="27"/>
  <c r="L41" i="27" s="1"/>
  <c r="N42" i="27"/>
  <c r="L42" i="27" s="1"/>
  <c r="N43" i="27"/>
  <c r="L43" i="27" s="1"/>
  <c r="N44" i="27"/>
  <c r="L44" i="27" s="1"/>
  <c r="N45" i="27"/>
  <c r="L45" i="27" s="1"/>
  <c r="N46" i="27"/>
  <c r="L46" i="27" s="1"/>
  <c r="N47" i="27"/>
  <c r="L47" i="27" s="1"/>
  <c r="N48" i="27"/>
  <c r="L48" i="27" s="1"/>
  <c r="N49" i="27"/>
  <c r="L49" i="27" s="1"/>
  <c r="N50" i="27"/>
  <c r="L50" i="27" s="1"/>
  <c r="N51" i="27"/>
  <c r="L51" i="27" s="1"/>
  <c r="N52" i="27"/>
  <c r="L52" i="27" s="1"/>
  <c r="N53" i="27"/>
  <c r="L53" i="27" s="1"/>
  <c r="N54" i="27"/>
  <c r="L54" i="27" s="1"/>
  <c r="N55" i="27"/>
  <c r="L55" i="27" s="1"/>
  <c r="N56" i="27"/>
  <c r="L56" i="27" s="1"/>
  <c r="N57" i="27"/>
  <c r="L57" i="27" s="1"/>
  <c r="N58" i="27"/>
  <c r="L58" i="27" s="1"/>
  <c r="N59" i="27"/>
  <c r="L59" i="27" s="1"/>
  <c r="N60" i="27"/>
  <c r="L60" i="27" s="1"/>
  <c r="N61" i="27"/>
  <c r="L61" i="27" s="1"/>
  <c r="N62" i="27"/>
  <c r="L62" i="27" s="1"/>
  <c r="N63" i="27"/>
  <c r="L63" i="27" s="1"/>
  <c r="N64" i="27"/>
  <c r="L64" i="27" s="1"/>
  <c r="N65" i="27"/>
  <c r="L65" i="27" s="1"/>
  <c r="N66" i="27"/>
  <c r="L66" i="27" s="1"/>
  <c r="N67" i="27"/>
  <c r="L67" i="27" s="1"/>
  <c r="N68" i="27"/>
  <c r="L68" i="27" s="1"/>
  <c r="N69" i="27"/>
  <c r="L69" i="27" s="1"/>
  <c r="N70" i="27"/>
  <c r="L70" i="27" s="1"/>
  <c r="N71" i="27"/>
  <c r="L71" i="27" s="1"/>
  <c r="N72" i="27"/>
  <c r="L72" i="27" s="1"/>
  <c r="N73" i="27"/>
  <c r="L73" i="27" s="1"/>
  <c r="N74" i="27"/>
  <c r="L74" i="27" s="1"/>
  <c r="N75" i="27"/>
  <c r="L75" i="27" s="1"/>
  <c r="N76" i="27"/>
  <c r="L76" i="27" s="1"/>
  <c r="N77" i="27"/>
  <c r="L77" i="27" s="1"/>
  <c r="N78" i="27"/>
  <c r="L78" i="27" s="1"/>
  <c r="N79" i="27"/>
  <c r="L79" i="27" s="1"/>
  <c r="N80" i="27"/>
  <c r="L80" i="27" s="1"/>
  <c r="N81" i="27"/>
  <c r="L81" i="27" s="1"/>
  <c r="N82" i="27"/>
  <c r="L82" i="27" s="1"/>
  <c r="N83" i="27"/>
  <c r="L83" i="27" s="1"/>
  <c r="N84" i="27"/>
  <c r="L84" i="27" s="1"/>
  <c r="N85" i="27"/>
  <c r="L85" i="27" s="1"/>
  <c r="N86" i="27"/>
  <c r="L86" i="27" s="1"/>
  <c r="N87" i="27"/>
  <c r="L87" i="27" s="1"/>
  <c r="N88" i="27"/>
  <c r="L88" i="27" s="1"/>
  <c r="N89" i="27"/>
  <c r="L89" i="27" s="1"/>
  <c r="N90" i="27"/>
  <c r="L90" i="27" s="1"/>
  <c r="N91" i="27"/>
  <c r="L91" i="27" s="1"/>
  <c r="N92" i="27"/>
  <c r="L92" i="27" s="1"/>
  <c r="N93" i="27"/>
  <c r="L93" i="27" s="1"/>
  <c r="N94" i="27"/>
  <c r="L94" i="27" s="1"/>
  <c r="N95" i="27"/>
  <c r="L95" i="27" s="1"/>
  <c r="N96" i="27"/>
  <c r="L96" i="27" s="1"/>
  <c r="N97" i="27"/>
  <c r="L97" i="27" s="1"/>
  <c r="N98" i="27"/>
  <c r="L98" i="27" s="1"/>
  <c r="N99" i="27"/>
  <c r="L99" i="27" s="1"/>
  <c r="N100" i="27"/>
  <c r="L100" i="27" s="1"/>
  <c r="N101" i="27"/>
  <c r="L101" i="27" s="1"/>
  <c r="N102" i="27"/>
  <c r="L102" i="27" s="1"/>
  <c r="N103" i="27"/>
  <c r="L103" i="27" s="1"/>
  <c r="N104" i="27"/>
  <c r="L104" i="27" s="1"/>
  <c r="N105" i="27"/>
  <c r="L105" i="27" s="1"/>
  <c r="N11" i="27"/>
  <c r="N12" i="27"/>
  <c r="L12" i="27" s="1"/>
  <c r="F22" i="36" l="1"/>
  <c r="F15" i="36"/>
  <c r="F28" i="36"/>
  <c r="L11" i="27"/>
  <c r="F12" i="36" s="1"/>
  <c r="O6" i="27" l="1"/>
  <c r="Q6" i="27"/>
  <c r="R6" i="27"/>
  <c r="P6" i="27"/>
  <c r="S6" i="27"/>
  <c r="L6" i="27"/>
  <c r="F20" i="36" s="1"/>
  <c r="F11" i="36" l="1"/>
  <c r="F5" i="36" s="1"/>
  <c r="F23" i="36"/>
  <c r="D23" i="36" s="1"/>
  <c r="M6" i="27"/>
  <c r="K23" i="36" l="1"/>
  <c r="K6" i="27"/>
  <c r="K11" i="36"/>
  <c r="O8" i="27"/>
  <c r="I5" i="27"/>
  <c r="L4" i="20"/>
  <c r="H11" i="36" l="1"/>
  <c r="H23" i="36"/>
  <c r="M23" i="36" s="1"/>
  <c r="Q105" i="27"/>
  <c r="R105" i="27"/>
  <c r="S105" i="27"/>
  <c r="O105" i="27"/>
  <c r="P105" i="27"/>
  <c r="Q101" i="27"/>
  <c r="P101" i="27"/>
  <c r="R101" i="27"/>
  <c r="S101" i="27"/>
  <c r="O101" i="27"/>
  <c r="Q93" i="27"/>
  <c r="S93" i="27"/>
  <c r="O93" i="27"/>
  <c r="P93" i="27"/>
  <c r="R93" i="27"/>
  <c r="Q85" i="27"/>
  <c r="R85" i="27"/>
  <c r="S85" i="27"/>
  <c r="O85" i="27"/>
  <c r="P85" i="27"/>
  <c r="Q81" i="27"/>
  <c r="R81" i="27"/>
  <c r="O81" i="27"/>
  <c r="P81" i="27"/>
  <c r="S81" i="27"/>
  <c r="R73" i="27"/>
  <c r="O73" i="27"/>
  <c r="P73" i="27"/>
  <c r="S73" i="27"/>
  <c r="Q73" i="27"/>
  <c r="P69" i="27"/>
  <c r="R69" i="27"/>
  <c r="S69" i="27"/>
  <c r="Q69" i="27"/>
  <c r="O69" i="27"/>
  <c r="P61" i="27"/>
  <c r="R61" i="27"/>
  <c r="S61" i="27"/>
  <c r="Q61" i="27"/>
  <c r="O61" i="27"/>
  <c r="P57" i="27"/>
  <c r="R57" i="27"/>
  <c r="O57" i="27"/>
  <c r="Q57" i="27"/>
  <c r="S57" i="27"/>
  <c r="P49" i="27"/>
  <c r="R49" i="27"/>
  <c r="O49" i="27"/>
  <c r="Q49" i="27"/>
  <c r="S49" i="27"/>
  <c r="P45" i="27"/>
  <c r="R45" i="27"/>
  <c r="S45" i="27"/>
  <c r="O45" i="27"/>
  <c r="Q45" i="27"/>
  <c r="P37" i="27"/>
  <c r="R37" i="27"/>
  <c r="S37" i="27"/>
  <c r="O37" i="27"/>
  <c r="Q37" i="27"/>
  <c r="P29" i="27"/>
  <c r="R29" i="27"/>
  <c r="O29" i="27"/>
  <c r="S29" i="27"/>
  <c r="Q29" i="27"/>
  <c r="P17" i="27"/>
  <c r="Q17" i="27"/>
  <c r="R17" i="27"/>
  <c r="O17" i="27"/>
  <c r="S17" i="27"/>
  <c r="O79" i="27"/>
  <c r="S79" i="27"/>
  <c r="P79" i="27"/>
  <c r="Q79" i="27"/>
  <c r="R79" i="27"/>
  <c r="R104" i="27"/>
  <c r="Q104" i="27"/>
  <c r="S104" i="27"/>
  <c r="O104" i="27"/>
  <c r="P104" i="27"/>
  <c r="R100" i="27"/>
  <c r="P100" i="27"/>
  <c r="Q100" i="27"/>
  <c r="S100" i="27"/>
  <c r="O100" i="27"/>
  <c r="R96" i="27"/>
  <c r="O96" i="27"/>
  <c r="P96" i="27"/>
  <c r="Q96" i="27"/>
  <c r="S96" i="27"/>
  <c r="R92" i="27"/>
  <c r="S92" i="27"/>
  <c r="O92" i="27"/>
  <c r="P92" i="27"/>
  <c r="Q92" i="27"/>
  <c r="M92" i="27" s="1"/>
  <c r="K92" i="27" s="1"/>
  <c r="R88" i="27"/>
  <c r="O88" i="27"/>
  <c r="S88" i="27"/>
  <c r="P88" i="27"/>
  <c r="Q88" i="27"/>
  <c r="R84" i="27"/>
  <c r="O84" i="27"/>
  <c r="S84" i="27"/>
  <c r="P84" i="27"/>
  <c r="Q84" i="27"/>
  <c r="R80" i="27"/>
  <c r="O80" i="27"/>
  <c r="S80" i="27"/>
  <c r="P80" i="27"/>
  <c r="Q80" i="27"/>
  <c r="O76" i="27"/>
  <c r="S76" i="27"/>
  <c r="P76" i="27"/>
  <c r="Q76" i="27"/>
  <c r="R76" i="27"/>
  <c r="O72" i="27"/>
  <c r="S72" i="27"/>
  <c r="P72" i="27"/>
  <c r="R72" i="27"/>
  <c r="Q72" i="27"/>
  <c r="Q68" i="27"/>
  <c r="O68" i="27"/>
  <c r="S68" i="27"/>
  <c r="P68" i="27"/>
  <c r="R68" i="27"/>
  <c r="Q64" i="27"/>
  <c r="O64" i="27"/>
  <c r="S64" i="27"/>
  <c r="R64" i="27"/>
  <c r="P64" i="27"/>
  <c r="Q60" i="27"/>
  <c r="O60" i="27"/>
  <c r="S60" i="27"/>
  <c r="P60" i="27"/>
  <c r="R60" i="27"/>
  <c r="Q56" i="27"/>
  <c r="O56" i="27"/>
  <c r="S56" i="27"/>
  <c r="R56" i="27"/>
  <c r="P56" i="27"/>
  <c r="Q52" i="27"/>
  <c r="O52" i="27"/>
  <c r="S52" i="27"/>
  <c r="P52" i="27"/>
  <c r="R52" i="27"/>
  <c r="Q48" i="27"/>
  <c r="O48" i="27"/>
  <c r="S48" i="27"/>
  <c r="R48" i="27"/>
  <c r="P48" i="27"/>
  <c r="Q44" i="27"/>
  <c r="O44" i="27"/>
  <c r="S44" i="27"/>
  <c r="P44" i="27"/>
  <c r="R44" i="27"/>
  <c r="Q40" i="27"/>
  <c r="O40" i="27"/>
  <c r="S40" i="27"/>
  <c r="P40" i="27"/>
  <c r="R40" i="27"/>
  <c r="Q36" i="27"/>
  <c r="O36" i="27"/>
  <c r="S36" i="27"/>
  <c r="P36" i="27"/>
  <c r="R36" i="27"/>
  <c r="Q32" i="27"/>
  <c r="O32" i="27"/>
  <c r="S32" i="27"/>
  <c r="P32" i="27"/>
  <c r="R32" i="27"/>
  <c r="Q28" i="27"/>
  <c r="R28" i="27"/>
  <c r="M28" i="27" s="1"/>
  <c r="K28" i="27" s="1"/>
  <c r="O28" i="27"/>
  <c r="S28" i="27"/>
  <c r="P28" i="27"/>
  <c r="Q24" i="27"/>
  <c r="R24" i="27"/>
  <c r="O24" i="27"/>
  <c r="S24" i="27"/>
  <c r="P24" i="27"/>
  <c r="Q20" i="27"/>
  <c r="R20" i="27"/>
  <c r="O20" i="27"/>
  <c r="S20" i="27"/>
  <c r="P20" i="27"/>
  <c r="Q16" i="27"/>
  <c r="R16" i="27"/>
  <c r="O16" i="27"/>
  <c r="S16" i="27"/>
  <c r="P16" i="27"/>
  <c r="Q12" i="27"/>
  <c r="R12" i="27"/>
  <c r="O12" i="27"/>
  <c r="S12" i="27"/>
  <c r="P12" i="27"/>
  <c r="O103" i="27"/>
  <c r="S103" i="27"/>
  <c r="Q103" i="27"/>
  <c r="R103" i="27"/>
  <c r="P103" i="27"/>
  <c r="O99" i="27"/>
  <c r="S99" i="27"/>
  <c r="P99" i="27"/>
  <c r="Q99" i="27"/>
  <c r="R99" i="27"/>
  <c r="O95" i="27"/>
  <c r="S95" i="27"/>
  <c r="P95" i="27"/>
  <c r="Q95" i="27"/>
  <c r="R95" i="27"/>
  <c r="O91" i="27"/>
  <c r="S91" i="27"/>
  <c r="R91" i="27"/>
  <c r="P91" i="27"/>
  <c r="Q91" i="27"/>
  <c r="O87" i="27"/>
  <c r="S87" i="27"/>
  <c r="P87" i="27"/>
  <c r="Q87" i="27"/>
  <c r="R87" i="27"/>
  <c r="O83" i="27"/>
  <c r="S83" i="27"/>
  <c r="P83" i="27"/>
  <c r="Q83" i="27"/>
  <c r="R83" i="27"/>
  <c r="P75" i="27"/>
  <c r="O75" i="27"/>
  <c r="Q75" i="27"/>
  <c r="S75" i="27"/>
  <c r="R75" i="27"/>
  <c r="P71" i="27"/>
  <c r="S71" i="27"/>
  <c r="O71" i="27"/>
  <c r="R71" i="27"/>
  <c r="Q71" i="27"/>
  <c r="R67" i="27"/>
  <c r="P67" i="27"/>
  <c r="O67" i="27"/>
  <c r="S67" i="27"/>
  <c r="Q67" i="27"/>
  <c r="R63" i="27"/>
  <c r="P63" i="27"/>
  <c r="Q63" i="27"/>
  <c r="S63" i="27"/>
  <c r="O63" i="27"/>
  <c r="R59" i="27"/>
  <c r="P59" i="27"/>
  <c r="O59" i="27"/>
  <c r="S59" i="27"/>
  <c r="Q59" i="27"/>
  <c r="R55" i="27"/>
  <c r="P55" i="27"/>
  <c r="Q55" i="27"/>
  <c r="S55" i="27"/>
  <c r="O55" i="27"/>
  <c r="R51" i="27"/>
  <c r="P51" i="27"/>
  <c r="O51" i="27"/>
  <c r="S51" i="27"/>
  <c r="Q51" i="27"/>
  <c r="R47" i="27"/>
  <c r="P47" i="27"/>
  <c r="Q47" i="27"/>
  <c r="S47" i="27"/>
  <c r="O47" i="27"/>
  <c r="R43" i="27"/>
  <c r="P43" i="27"/>
  <c r="O43" i="27"/>
  <c r="Q43" i="27"/>
  <c r="S43" i="27"/>
  <c r="R39" i="27"/>
  <c r="P39" i="27"/>
  <c r="Q39" i="27"/>
  <c r="S39" i="27"/>
  <c r="O39" i="27"/>
  <c r="R35" i="27"/>
  <c r="P35" i="27"/>
  <c r="O35" i="27"/>
  <c r="Q35" i="27"/>
  <c r="S35" i="27"/>
  <c r="R31" i="27"/>
  <c r="P31" i="27"/>
  <c r="Q31" i="27"/>
  <c r="M31" i="27" s="1"/>
  <c r="K31" i="27" s="1"/>
  <c r="O31" i="27"/>
  <c r="S31" i="27"/>
  <c r="R27" i="27"/>
  <c r="O27" i="27"/>
  <c r="S27" i="27"/>
  <c r="P27" i="27"/>
  <c r="Q27" i="27"/>
  <c r="R23" i="27"/>
  <c r="O23" i="27"/>
  <c r="S23" i="27"/>
  <c r="P23" i="27"/>
  <c r="Q23" i="27"/>
  <c r="R19" i="27"/>
  <c r="O19" i="27"/>
  <c r="S19" i="27"/>
  <c r="P19" i="27"/>
  <c r="Q19" i="27"/>
  <c r="R15" i="27"/>
  <c r="O15" i="27"/>
  <c r="S15" i="27"/>
  <c r="P15" i="27"/>
  <c r="Q15" i="27"/>
  <c r="R11" i="27"/>
  <c r="O11" i="27"/>
  <c r="S11" i="27"/>
  <c r="P11" i="27"/>
  <c r="Q11" i="27"/>
  <c r="P102" i="27"/>
  <c r="Q102" i="27"/>
  <c r="R102" i="27"/>
  <c r="S102" i="27"/>
  <c r="O102" i="27"/>
  <c r="P98" i="27"/>
  <c r="O98" i="27"/>
  <c r="Q98" i="27"/>
  <c r="R98" i="27"/>
  <c r="S98" i="27"/>
  <c r="P94" i="27"/>
  <c r="S94" i="27"/>
  <c r="O94" i="27"/>
  <c r="Q94" i="27"/>
  <c r="R94" i="27"/>
  <c r="P90" i="27"/>
  <c r="Q90" i="27"/>
  <c r="R90" i="27"/>
  <c r="S90" i="27"/>
  <c r="O90" i="27"/>
  <c r="P86" i="27"/>
  <c r="Q86" i="27"/>
  <c r="O86" i="27"/>
  <c r="R86" i="27"/>
  <c r="S86" i="27"/>
  <c r="P82" i="27"/>
  <c r="Q82" i="27"/>
  <c r="R82" i="27"/>
  <c r="S82" i="27"/>
  <c r="O82" i="27"/>
  <c r="P78" i="27"/>
  <c r="Q78" i="27"/>
  <c r="O78" i="27"/>
  <c r="R78" i="27"/>
  <c r="S78" i="27"/>
  <c r="Q74" i="27"/>
  <c r="O74" i="27"/>
  <c r="P74" i="27"/>
  <c r="S74" i="27"/>
  <c r="R74" i="27"/>
  <c r="Q70" i="27"/>
  <c r="S70" i="27"/>
  <c r="O70" i="27"/>
  <c r="R70" i="27"/>
  <c r="P70" i="27"/>
  <c r="O66" i="27"/>
  <c r="S66" i="27"/>
  <c r="Q66" i="27"/>
  <c r="R66" i="27"/>
  <c r="P66" i="27"/>
  <c r="O62" i="27"/>
  <c r="S62" i="27"/>
  <c r="Q62" i="27"/>
  <c r="P62" i="27"/>
  <c r="R62" i="27"/>
  <c r="O58" i="27"/>
  <c r="S58" i="27"/>
  <c r="Q58" i="27"/>
  <c r="R58" i="27"/>
  <c r="P58" i="27"/>
  <c r="O54" i="27"/>
  <c r="S54" i="27"/>
  <c r="Q54" i="27"/>
  <c r="P54" i="27"/>
  <c r="R54" i="27"/>
  <c r="O50" i="27"/>
  <c r="S50" i="27"/>
  <c r="Q50" i="27"/>
  <c r="R50" i="27"/>
  <c r="P50" i="27"/>
  <c r="O46" i="27"/>
  <c r="S46" i="27"/>
  <c r="Q46" i="27"/>
  <c r="P46" i="27"/>
  <c r="R46" i="27"/>
  <c r="O42" i="27"/>
  <c r="S42" i="27"/>
  <c r="Q42" i="27"/>
  <c r="R42" i="27"/>
  <c r="P42" i="27"/>
  <c r="O38" i="27"/>
  <c r="S38" i="27"/>
  <c r="Q38" i="27"/>
  <c r="P38" i="27"/>
  <c r="R38" i="27"/>
  <c r="O34" i="27"/>
  <c r="S34" i="27"/>
  <c r="Q34" i="27"/>
  <c r="R34" i="27"/>
  <c r="P34" i="27"/>
  <c r="O30" i="27"/>
  <c r="S30" i="27"/>
  <c r="Q30" i="27"/>
  <c r="R30" i="27"/>
  <c r="P30" i="27"/>
  <c r="O26" i="27"/>
  <c r="S26" i="27"/>
  <c r="P26" i="27"/>
  <c r="Q26" i="27"/>
  <c r="R26" i="27"/>
  <c r="O22" i="27"/>
  <c r="S22" i="27"/>
  <c r="P22" i="27"/>
  <c r="Q22" i="27"/>
  <c r="R22" i="27"/>
  <c r="O18" i="27"/>
  <c r="S18" i="27"/>
  <c r="P18" i="27"/>
  <c r="Q18" i="27"/>
  <c r="R18" i="27"/>
  <c r="O14" i="27"/>
  <c r="S14" i="27"/>
  <c r="P14" i="27"/>
  <c r="Q14" i="27"/>
  <c r="R14" i="27"/>
  <c r="O10" i="27"/>
  <c r="S10" i="27"/>
  <c r="P10" i="27"/>
  <c r="Q10" i="27"/>
  <c r="R10" i="27"/>
  <c r="Q97" i="27"/>
  <c r="O97" i="27"/>
  <c r="P97" i="27"/>
  <c r="R97" i="27"/>
  <c r="S97" i="27"/>
  <c r="Q89" i="27"/>
  <c r="M89" i="27" s="1"/>
  <c r="K89" i="27" s="1"/>
  <c r="R89" i="27"/>
  <c r="O89" i="27"/>
  <c r="P89" i="27"/>
  <c r="S89" i="27"/>
  <c r="R77" i="27"/>
  <c r="P77" i="27"/>
  <c r="Q77" i="27"/>
  <c r="O77" i="27"/>
  <c r="S77" i="27"/>
  <c r="P65" i="27"/>
  <c r="R65" i="27"/>
  <c r="O65" i="27"/>
  <c r="Q65" i="27"/>
  <c r="S65" i="27"/>
  <c r="P53" i="27"/>
  <c r="R53" i="27"/>
  <c r="S53" i="27"/>
  <c r="Q53" i="27"/>
  <c r="O53" i="27"/>
  <c r="P41" i="27"/>
  <c r="R41" i="27"/>
  <c r="O41" i="27"/>
  <c r="Q41" i="27"/>
  <c r="S41" i="27"/>
  <c r="P33" i="27"/>
  <c r="R33" i="27"/>
  <c r="O33" i="27"/>
  <c r="Q33" i="27"/>
  <c r="S33" i="27"/>
  <c r="P25" i="27"/>
  <c r="Q25" i="27"/>
  <c r="R25" i="27"/>
  <c r="O25" i="27"/>
  <c r="S25" i="27"/>
  <c r="P21" i="27"/>
  <c r="Q21" i="27"/>
  <c r="R21" i="27"/>
  <c r="O21" i="27"/>
  <c r="S21" i="27"/>
  <c r="P13" i="27"/>
  <c r="Q13" i="27"/>
  <c r="R13" i="27"/>
  <c r="O13" i="27"/>
  <c r="S13" i="27"/>
  <c r="R9" i="27"/>
  <c r="S9" i="27"/>
  <c r="O9" i="27"/>
  <c r="Q9" i="27"/>
  <c r="P9" i="27"/>
  <c r="R8" i="27"/>
  <c r="Q8" i="27"/>
  <c r="S8" i="27"/>
  <c r="P8" i="27"/>
  <c r="N10" i="27"/>
  <c r="L10" i="27" s="1"/>
  <c r="F29" i="36" s="1"/>
  <c r="M46" i="27"/>
  <c r="K46" i="27" s="1"/>
  <c r="M105" i="27"/>
  <c r="K105" i="27" s="1"/>
  <c r="M96" i="27"/>
  <c r="K96" i="27" s="1"/>
  <c r="N8" i="27"/>
  <c r="L8" i="27" s="1"/>
  <c r="F27" i="36" s="1"/>
  <c r="N7" i="27"/>
  <c r="L7" i="27" s="1"/>
  <c r="F19" i="36" s="1"/>
  <c r="N9" i="27"/>
  <c r="L9" i="27" s="1"/>
  <c r="F21" i="36" s="1"/>
  <c r="P504" i="20"/>
  <c r="P503" i="20"/>
  <c r="P502" i="20"/>
  <c r="AU502" i="20" s="1"/>
  <c r="AV502" i="20" s="1"/>
  <c r="AW502" i="20" s="1"/>
  <c r="AX502" i="20" s="1"/>
  <c r="AZ502" i="20" s="1"/>
  <c r="P501" i="20"/>
  <c r="AR501" i="20" s="1"/>
  <c r="AS501" i="20" s="1"/>
  <c r="AT501" i="20" s="1"/>
  <c r="AU501" i="20" s="1"/>
  <c r="AV501" i="20" s="1"/>
  <c r="AW501" i="20" s="1"/>
  <c r="AX501" i="20" s="1"/>
  <c r="AZ501" i="20" s="1"/>
  <c r="P500" i="20"/>
  <c r="AR500" i="20" s="1"/>
  <c r="AS500" i="20" s="1"/>
  <c r="AT500" i="20" s="1"/>
  <c r="AU500" i="20" s="1"/>
  <c r="AV500" i="20" s="1"/>
  <c r="AW500" i="20" s="1"/>
  <c r="AX500" i="20" s="1"/>
  <c r="AZ500" i="20" s="1"/>
  <c r="P499" i="20"/>
  <c r="AU499" i="20" s="1"/>
  <c r="AV499" i="20" s="1"/>
  <c r="AW499" i="20" s="1"/>
  <c r="AX499" i="20" s="1"/>
  <c r="AZ499" i="20" s="1"/>
  <c r="P498" i="20"/>
  <c r="AU498" i="20" s="1"/>
  <c r="AV498" i="20" s="1"/>
  <c r="AW498" i="20" s="1"/>
  <c r="AX498" i="20" s="1"/>
  <c r="AZ498" i="20" s="1"/>
  <c r="P497" i="20"/>
  <c r="AU497" i="20" s="1"/>
  <c r="AV497" i="20" s="1"/>
  <c r="AW497" i="20" s="1"/>
  <c r="AX497" i="20" s="1"/>
  <c r="AZ497" i="20" s="1"/>
  <c r="P496" i="20"/>
  <c r="AX496" i="20" s="1"/>
  <c r="AZ496" i="20" s="1"/>
  <c r="P495" i="20"/>
  <c r="AX495" i="20" s="1"/>
  <c r="AZ495" i="20" s="1"/>
  <c r="P494" i="20"/>
  <c r="AX494" i="20" s="1"/>
  <c r="AZ494" i="20" s="1"/>
  <c r="P493" i="20"/>
  <c r="AU493" i="20" s="1"/>
  <c r="AV493" i="20" s="1"/>
  <c r="AW493" i="20" s="1"/>
  <c r="AX493" i="20" s="1"/>
  <c r="AZ493" i="20" s="1"/>
  <c r="P492" i="20"/>
  <c r="AU492" i="20" s="1"/>
  <c r="AV492" i="20" s="1"/>
  <c r="AW492" i="20" s="1"/>
  <c r="AX492" i="20" s="1"/>
  <c r="AZ492" i="20" s="1"/>
  <c r="P491" i="20"/>
  <c r="AU491" i="20" s="1"/>
  <c r="AV491" i="20" s="1"/>
  <c r="AW491" i="20" s="1"/>
  <c r="AX491" i="20" s="1"/>
  <c r="AZ491" i="20" s="1"/>
  <c r="P490" i="20"/>
  <c r="AR490" i="20" s="1"/>
  <c r="AS490" i="20" s="1"/>
  <c r="AT490" i="20" s="1"/>
  <c r="AU490" i="20" s="1"/>
  <c r="AV490" i="20" s="1"/>
  <c r="AW490" i="20" s="1"/>
  <c r="AX490" i="20" s="1"/>
  <c r="AZ490" i="20" s="1"/>
  <c r="P489" i="20"/>
  <c r="P488" i="20"/>
  <c r="AR488" i="20" s="1"/>
  <c r="AS488" i="20" s="1"/>
  <c r="AT488" i="20" s="1"/>
  <c r="AU488" i="20" s="1"/>
  <c r="AV488" i="20" s="1"/>
  <c r="AW488" i="20" s="1"/>
  <c r="AX488" i="20" s="1"/>
  <c r="AZ488" i="20" s="1"/>
  <c r="P487" i="20"/>
  <c r="AR487" i="20" s="1"/>
  <c r="AS487" i="20" s="1"/>
  <c r="AT487" i="20" s="1"/>
  <c r="AU487" i="20" s="1"/>
  <c r="AV487" i="20" s="1"/>
  <c r="AW487" i="20" s="1"/>
  <c r="AX487" i="20" s="1"/>
  <c r="AZ487" i="20" s="1"/>
  <c r="P486" i="20"/>
  <c r="AO486" i="20" s="1"/>
  <c r="AP486" i="20" s="1"/>
  <c r="AQ486" i="20" s="1"/>
  <c r="AR486" i="20" s="1"/>
  <c r="AS486" i="20" s="1"/>
  <c r="AT486" i="20" s="1"/>
  <c r="AU486" i="20" s="1"/>
  <c r="AV486" i="20" s="1"/>
  <c r="AW486" i="20" s="1"/>
  <c r="AX486" i="20" s="1"/>
  <c r="AZ486" i="20" s="1"/>
  <c r="P485" i="20"/>
  <c r="AO485" i="20" s="1"/>
  <c r="AP485" i="20" s="1"/>
  <c r="AQ485" i="20" s="1"/>
  <c r="AR485" i="20" s="1"/>
  <c r="AS485" i="20" s="1"/>
  <c r="AT485" i="20" s="1"/>
  <c r="AU485" i="20" s="1"/>
  <c r="AV485" i="20" s="1"/>
  <c r="AW485" i="20" s="1"/>
  <c r="AX485" i="20" s="1"/>
  <c r="AZ485" i="20" s="1"/>
  <c r="P484" i="20"/>
  <c r="AO484" i="20" s="1"/>
  <c r="AP484" i="20" s="1"/>
  <c r="AQ484" i="20" s="1"/>
  <c r="AR484" i="20" s="1"/>
  <c r="AS484" i="20" s="1"/>
  <c r="AT484" i="20" s="1"/>
  <c r="AU484" i="20" s="1"/>
  <c r="AV484" i="20" s="1"/>
  <c r="AW484" i="20" s="1"/>
  <c r="AX484" i="20" s="1"/>
  <c r="AZ484" i="20" s="1"/>
  <c r="P483" i="20"/>
  <c r="AM483" i="20" s="1"/>
  <c r="AN483" i="20" s="1"/>
  <c r="AO483" i="20" s="1"/>
  <c r="AP483" i="20" s="1"/>
  <c r="AQ483" i="20" s="1"/>
  <c r="AR483" i="20" s="1"/>
  <c r="AS483" i="20" s="1"/>
  <c r="AT483" i="20" s="1"/>
  <c r="AU483" i="20" s="1"/>
  <c r="AV483" i="20" s="1"/>
  <c r="AW483" i="20" s="1"/>
  <c r="AX483" i="20" s="1"/>
  <c r="AZ483" i="20" s="1"/>
  <c r="P482" i="20"/>
  <c r="AM482" i="20" s="1"/>
  <c r="AN482" i="20" s="1"/>
  <c r="AO482" i="20" s="1"/>
  <c r="AP482" i="20" s="1"/>
  <c r="AQ482" i="20" s="1"/>
  <c r="AR482" i="20" s="1"/>
  <c r="AS482" i="20" s="1"/>
  <c r="AT482" i="20" s="1"/>
  <c r="AU482" i="20" s="1"/>
  <c r="AV482" i="20" s="1"/>
  <c r="AW482" i="20" s="1"/>
  <c r="AX482" i="20" s="1"/>
  <c r="AZ482" i="20" s="1"/>
  <c r="P481" i="20"/>
  <c r="AM481" i="20" s="1"/>
  <c r="AN481" i="20" s="1"/>
  <c r="AO481" i="20" s="1"/>
  <c r="AP481" i="20" s="1"/>
  <c r="AQ481" i="20" s="1"/>
  <c r="AR481" i="20" s="1"/>
  <c r="AS481" i="20" s="1"/>
  <c r="AT481" i="20" s="1"/>
  <c r="AU481" i="20" s="1"/>
  <c r="AV481" i="20" s="1"/>
  <c r="AW481" i="20" s="1"/>
  <c r="AX481" i="20" s="1"/>
  <c r="AZ481" i="20" s="1"/>
  <c r="P480" i="20"/>
  <c r="AM480" i="20" s="1"/>
  <c r="AN480" i="20" s="1"/>
  <c r="AO480" i="20" s="1"/>
  <c r="AP480" i="20" s="1"/>
  <c r="AQ480" i="20" s="1"/>
  <c r="AR480" i="20" s="1"/>
  <c r="AS480" i="20" s="1"/>
  <c r="AT480" i="20" s="1"/>
  <c r="AU480" i="20" s="1"/>
  <c r="AV480" i="20" s="1"/>
  <c r="AW480" i="20" s="1"/>
  <c r="AX480" i="20" s="1"/>
  <c r="AZ480" i="20" s="1"/>
  <c r="P479" i="20"/>
  <c r="P478" i="20"/>
  <c r="AM478" i="20" s="1"/>
  <c r="AN478" i="20" s="1"/>
  <c r="AO478" i="20" s="1"/>
  <c r="AP478" i="20" s="1"/>
  <c r="AQ478" i="20" s="1"/>
  <c r="AR478" i="20" s="1"/>
  <c r="AS478" i="20" s="1"/>
  <c r="AT478" i="20" s="1"/>
  <c r="AU478" i="20" s="1"/>
  <c r="AV478" i="20" s="1"/>
  <c r="AW478" i="20" s="1"/>
  <c r="AX478" i="20" s="1"/>
  <c r="AZ478" i="20" s="1"/>
  <c r="P477" i="20"/>
  <c r="P476" i="20"/>
  <c r="P475" i="20"/>
  <c r="P474" i="20"/>
  <c r="P473" i="20"/>
  <c r="P472" i="20"/>
  <c r="P471" i="20"/>
  <c r="AO471" i="20" s="1"/>
  <c r="AP471" i="20" s="1"/>
  <c r="AQ471" i="20" s="1"/>
  <c r="AR471" i="20" s="1"/>
  <c r="AS471" i="20" s="1"/>
  <c r="AT471" i="20" s="1"/>
  <c r="AU471" i="20" s="1"/>
  <c r="AV471" i="20" s="1"/>
  <c r="AW471" i="20" s="1"/>
  <c r="AX471" i="20" s="1"/>
  <c r="AZ471" i="20" s="1"/>
  <c r="P470" i="20"/>
  <c r="P469" i="20"/>
  <c r="P468" i="20"/>
  <c r="P467" i="20"/>
  <c r="P466" i="20"/>
  <c r="P465" i="20"/>
  <c r="P464" i="20"/>
  <c r="P463" i="20"/>
  <c r="P462" i="20"/>
  <c r="P461" i="20"/>
  <c r="P460" i="20"/>
  <c r="P459" i="20"/>
  <c r="P458" i="20"/>
  <c r="P457" i="20"/>
  <c r="P456" i="20"/>
  <c r="P455" i="20"/>
  <c r="P454" i="20"/>
  <c r="P453" i="20"/>
  <c r="P452" i="20"/>
  <c r="P451" i="20"/>
  <c r="P450" i="20"/>
  <c r="P449" i="20"/>
  <c r="P448" i="20"/>
  <c r="P447" i="20"/>
  <c r="P446" i="20"/>
  <c r="P445" i="20"/>
  <c r="P444" i="20"/>
  <c r="P443" i="20"/>
  <c r="P442" i="20"/>
  <c r="P441" i="20"/>
  <c r="P440" i="20"/>
  <c r="P439" i="20"/>
  <c r="P438" i="20"/>
  <c r="P437" i="20"/>
  <c r="P436" i="20"/>
  <c r="P435" i="20"/>
  <c r="P434" i="20"/>
  <c r="P433" i="20"/>
  <c r="P432" i="20"/>
  <c r="P431" i="20"/>
  <c r="P430" i="20"/>
  <c r="P429" i="20"/>
  <c r="P428" i="20"/>
  <c r="P427" i="20"/>
  <c r="P426" i="20"/>
  <c r="P425" i="20"/>
  <c r="P424" i="20"/>
  <c r="P423" i="20"/>
  <c r="P422" i="20"/>
  <c r="P421" i="20"/>
  <c r="P420" i="20"/>
  <c r="P419" i="20"/>
  <c r="P418" i="20"/>
  <c r="P417" i="20"/>
  <c r="P416" i="20"/>
  <c r="P415" i="20"/>
  <c r="P414" i="20"/>
  <c r="P413" i="20"/>
  <c r="P412" i="20"/>
  <c r="P411" i="20"/>
  <c r="P410" i="20"/>
  <c r="P409" i="20"/>
  <c r="P408" i="20"/>
  <c r="P407" i="20"/>
  <c r="P406" i="20"/>
  <c r="P405" i="20"/>
  <c r="P404" i="20"/>
  <c r="P403" i="20"/>
  <c r="P402" i="20"/>
  <c r="P401" i="20"/>
  <c r="P400" i="20"/>
  <c r="P399" i="20"/>
  <c r="P398" i="20"/>
  <c r="P397" i="20"/>
  <c r="P396" i="20"/>
  <c r="P395" i="20"/>
  <c r="P394" i="20"/>
  <c r="P393" i="20"/>
  <c r="P392" i="20"/>
  <c r="P391" i="20"/>
  <c r="P390" i="20"/>
  <c r="P389" i="20"/>
  <c r="P388" i="20"/>
  <c r="P387" i="20"/>
  <c r="P386" i="20"/>
  <c r="P385" i="20"/>
  <c r="P384" i="20"/>
  <c r="P383" i="20"/>
  <c r="P382" i="20"/>
  <c r="P381" i="20"/>
  <c r="P380" i="20"/>
  <c r="P379" i="20"/>
  <c r="P378" i="20"/>
  <c r="P377" i="20"/>
  <c r="P376" i="20"/>
  <c r="P375" i="20"/>
  <c r="P374" i="20"/>
  <c r="P373" i="20"/>
  <c r="P372" i="20"/>
  <c r="P371" i="20"/>
  <c r="P370" i="20"/>
  <c r="P369" i="20"/>
  <c r="P368" i="20"/>
  <c r="P367" i="20"/>
  <c r="P366" i="20"/>
  <c r="P365" i="20"/>
  <c r="P364" i="20"/>
  <c r="P363" i="20"/>
  <c r="P362" i="20"/>
  <c r="P361" i="20"/>
  <c r="P360" i="20"/>
  <c r="P359" i="20"/>
  <c r="P358" i="20"/>
  <c r="P357" i="20"/>
  <c r="P356" i="20"/>
  <c r="P355" i="20"/>
  <c r="P354" i="20"/>
  <c r="P353" i="20"/>
  <c r="P352" i="20"/>
  <c r="P351" i="20"/>
  <c r="P350" i="20"/>
  <c r="P349" i="20"/>
  <c r="P348" i="20"/>
  <c r="P347" i="20"/>
  <c r="P346" i="20"/>
  <c r="P345" i="20"/>
  <c r="P344" i="20"/>
  <c r="P343" i="20"/>
  <c r="P342" i="20"/>
  <c r="P341" i="20"/>
  <c r="P340" i="20"/>
  <c r="P339" i="20"/>
  <c r="P338" i="20"/>
  <c r="P337" i="20"/>
  <c r="P336" i="20"/>
  <c r="P335" i="20"/>
  <c r="P334" i="20"/>
  <c r="P333" i="20"/>
  <c r="P332" i="20"/>
  <c r="P331" i="20"/>
  <c r="P330" i="20"/>
  <c r="P329" i="20"/>
  <c r="P328" i="20"/>
  <c r="P327" i="20"/>
  <c r="P326" i="20"/>
  <c r="P325" i="20"/>
  <c r="P324" i="20"/>
  <c r="P323" i="20"/>
  <c r="P322" i="20"/>
  <c r="P321" i="20"/>
  <c r="P320" i="20"/>
  <c r="P319" i="20"/>
  <c r="P318" i="20"/>
  <c r="P317" i="20"/>
  <c r="P316" i="20"/>
  <c r="P315" i="20"/>
  <c r="P314" i="20"/>
  <c r="P313" i="20"/>
  <c r="P312" i="20"/>
  <c r="P311" i="20"/>
  <c r="P310" i="20"/>
  <c r="P309" i="20"/>
  <c r="P308" i="20"/>
  <c r="P307" i="20"/>
  <c r="P306" i="20"/>
  <c r="P305" i="20"/>
  <c r="P304" i="20"/>
  <c r="P303" i="20"/>
  <c r="P302" i="20"/>
  <c r="P301" i="20"/>
  <c r="P300" i="20"/>
  <c r="P299" i="20"/>
  <c r="P298" i="20"/>
  <c r="P297" i="20"/>
  <c r="P296" i="20"/>
  <c r="P295" i="20"/>
  <c r="P294" i="20"/>
  <c r="P293" i="20"/>
  <c r="P292" i="20"/>
  <c r="P291" i="20"/>
  <c r="P290" i="20"/>
  <c r="P289" i="20"/>
  <c r="P288" i="20"/>
  <c r="P287" i="20"/>
  <c r="P286" i="20"/>
  <c r="P285" i="20"/>
  <c r="P284" i="20"/>
  <c r="P283" i="20"/>
  <c r="P282" i="20"/>
  <c r="P281" i="20"/>
  <c r="P280" i="20"/>
  <c r="P279" i="20"/>
  <c r="P278" i="20"/>
  <c r="P277" i="20"/>
  <c r="P276" i="20"/>
  <c r="P275" i="20"/>
  <c r="P274" i="20"/>
  <c r="P273" i="20"/>
  <c r="P272" i="20"/>
  <c r="P271" i="20"/>
  <c r="P270" i="20"/>
  <c r="P269" i="20"/>
  <c r="P268" i="20"/>
  <c r="P267" i="20"/>
  <c r="P266" i="20"/>
  <c r="P265" i="20"/>
  <c r="P264" i="20"/>
  <c r="P263" i="20"/>
  <c r="P262" i="20"/>
  <c r="P261" i="20"/>
  <c r="P260" i="20"/>
  <c r="P259" i="20"/>
  <c r="P258" i="20"/>
  <c r="P257" i="20"/>
  <c r="P256" i="20"/>
  <c r="P255" i="20"/>
  <c r="P254" i="20"/>
  <c r="P253" i="20"/>
  <c r="P252" i="20"/>
  <c r="P251" i="20"/>
  <c r="P250" i="20"/>
  <c r="P249" i="20"/>
  <c r="P248" i="20"/>
  <c r="P247" i="20"/>
  <c r="P246" i="20"/>
  <c r="P245" i="20"/>
  <c r="P244" i="20"/>
  <c r="P243" i="20"/>
  <c r="P242" i="20"/>
  <c r="P241" i="20"/>
  <c r="P240" i="20"/>
  <c r="P239" i="20"/>
  <c r="P238" i="20"/>
  <c r="P237" i="20"/>
  <c r="P236" i="20"/>
  <c r="P235" i="20"/>
  <c r="P234" i="20"/>
  <c r="P233" i="20"/>
  <c r="P232" i="20"/>
  <c r="P231" i="20"/>
  <c r="P230" i="20"/>
  <c r="P229" i="20"/>
  <c r="P228" i="20"/>
  <c r="P227" i="20"/>
  <c r="P226" i="20"/>
  <c r="P225" i="20"/>
  <c r="P224" i="20"/>
  <c r="P223" i="20"/>
  <c r="P222" i="20"/>
  <c r="P221" i="20"/>
  <c r="P220" i="20"/>
  <c r="P219" i="20"/>
  <c r="P218" i="20"/>
  <c r="P217" i="20"/>
  <c r="P216" i="20"/>
  <c r="P215" i="20"/>
  <c r="P214" i="20"/>
  <c r="P213" i="20"/>
  <c r="P212" i="20"/>
  <c r="P211" i="20"/>
  <c r="P210" i="20"/>
  <c r="P209" i="20"/>
  <c r="P208" i="20"/>
  <c r="P207" i="20"/>
  <c r="P206" i="20"/>
  <c r="P205" i="20"/>
  <c r="P204" i="20"/>
  <c r="P203" i="20"/>
  <c r="P202" i="20"/>
  <c r="P201" i="20"/>
  <c r="P200" i="20"/>
  <c r="P199" i="20"/>
  <c r="P198" i="20"/>
  <c r="P197" i="20"/>
  <c r="P196" i="20"/>
  <c r="P195" i="20"/>
  <c r="P194" i="20"/>
  <c r="P193" i="20"/>
  <c r="P192" i="20"/>
  <c r="P191" i="20"/>
  <c r="P190" i="20"/>
  <c r="P189" i="20"/>
  <c r="P188" i="20"/>
  <c r="P187" i="20"/>
  <c r="P186" i="20"/>
  <c r="P185" i="20"/>
  <c r="P184" i="20"/>
  <c r="P183" i="20"/>
  <c r="P182" i="20"/>
  <c r="P181" i="20"/>
  <c r="P180" i="20"/>
  <c r="P179" i="20"/>
  <c r="P178" i="20"/>
  <c r="P177" i="20"/>
  <c r="P176" i="20"/>
  <c r="P175" i="20"/>
  <c r="P174" i="20"/>
  <c r="P173" i="20"/>
  <c r="P172" i="20"/>
  <c r="P171" i="20"/>
  <c r="P170" i="20"/>
  <c r="P169" i="20"/>
  <c r="P168" i="20"/>
  <c r="P167" i="20"/>
  <c r="P166" i="20"/>
  <c r="P165" i="20"/>
  <c r="P164" i="20"/>
  <c r="P163" i="20"/>
  <c r="P162" i="20"/>
  <c r="P161" i="20"/>
  <c r="P160" i="20"/>
  <c r="P159" i="20"/>
  <c r="P158" i="20"/>
  <c r="P157" i="20"/>
  <c r="P156" i="20"/>
  <c r="P155" i="20"/>
  <c r="P154" i="20"/>
  <c r="P153" i="20"/>
  <c r="P152" i="20"/>
  <c r="P151" i="20"/>
  <c r="P150" i="20"/>
  <c r="P149" i="20"/>
  <c r="P148" i="20"/>
  <c r="P147" i="20"/>
  <c r="P146" i="20"/>
  <c r="P145" i="20"/>
  <c r="P144" i="20"/>
  <c r="P143" i="20"/>
  <c r="P142" i="20"/>
  <c r="P141" i="20"/>
  <c r="P140" i="20"/>
  <c r="P139" i="20"/>
  <c r="P138" i="20"/>
  <c r="P137" i="20"/>
  <c r="P136" i="20"/>
  <c r="P135" i="20"/>
  <c r="P134" i="20"/>
  <c r="P133" i="20"/>
  <c r="P132" i="20"/>
  <c r="P131" i="20"/>
  <c r="P130" i="20"/>
  <c r="P129" i="20"/>
  <c r="P128" i="20"/>
  <c r="P127" i="20"/>
  <c r="P126" i="20"/>
  <c r="P125" i="20"/>
  <c r="P124" i="20"/>
  <c r="P123" i="20"/>
  <c r="P122" i="20"/>
  <c r="P121" i="20"/>
  <c r="P120" i="20"/>
  <c r="P119" i="20"/>
  <c r="P118" i="20"/>
  <c r="P117" i="20"/>
  <c r="P116" i="20"/>
  <c r="P115" i="20"/>
  <c r="P114" i="20"/>
  <c r="P113" i="20"/>
  <c r="P112" i="20"/>
  <c r="P111" i="20"/>
  <c r="P110" i="20"/>
  <c r="P109" i="20"/>
  <c r="P108" i="20"/>
  <c r="P107" i="20"/>
  <c r="P106" i="20"/>
  <c r="P105" i="20"/>
  <c r="P104" i="20"/>
  <c r="P103" i="20"/>
  <c r="P102" i="20"/>
  <c r="P101" i="20"/>
  <c r="P100" i="20"/>
  <c r="P99" i="20"/>
  <c r="P98" i="20"/>
  <c r="P97" i="20"/>
  <c r="P96" i="20"/>
  <c r="P95" i="20"/>
  <c r="P94" i="20"/>
  <c r="P93" i="20"/>
  <c r="P92" i="20"/>
  <c r="P91" i="20"/>
  <c r="P90" i="20"/>
  <c r="P89" i="20"/>
  <c r="P88" i="20"/>
  <c r="P87" i="20"/>
  <c r="P86" i="20"/>
  <c r="P85" i="20"/>
  <c r="P84" i="20"/>
  <c r="P83" i="20"/>
  <c r="P82" i="20"/>
  <c r="P81" i="20"/>
  <c r="P80" i="20"/>
  <c r="P79" i="20"/>
  <c r="P78" i="20"/>
  <c r="P77" i="20"/>
  <c r="P76" i="20"/>
  <c r="P75" i="20"/>
  <c r="P74" i="20"/>
  <c r="P73" i="20"/>
  <c r="P72" i="20"/>
  <c r="P71" i="20"/>
  <c r="P70" i="20"/>
  <c r="P69" i="20"/>
  <c r="P68" i="20"/>
  <c r="P67" i="20"/>
  <c r="P66" i="20"/>
  <c r="P65" i="20"/>
  <c r="P64" i="20"/>
  <c r="P63" i="20"/>
  <c r="P62" i="20"/>
  <c r="P61" i="20"/>
  <c r="P60" i="20"/>
  <c r="P59" i="20"/>
  <c r="P58" i="20"/>
  <c r="P57" i="20"/>
  <c r="P56" i="20"/>
  <c r="P55" i="20"/>
  <c r="P54" i="20"/>
  <c r="P53" i="20"/>
  <c r="P52" i="20"/>
  <c r="P51" i="20"/>
  <c r="P50" i="20"/>
  <c r="P49" i="20"/>
  <c r="P48" i="20"/>
  <c r="P47" i="20"/>
  <c r="P46" i="20"/>
  <c r="P45" i="20"/>
  <c r="P44" i="20"/>
  <c r="P43" i="20"/>
  <c r="P42" i="20"/>
  <c r="P41" i="20"/>
  <c r="P40" i="20"/>
  <c r="P39" i="20"/>
  <c r="P38" i="20"/>
  <c r="P37" i="20"/>
  <c r="P36" i="20"/>
  <c r="P35" i="20"/>
  <c r="P34" i="20"/>
  <c r="P33" i="20"/>
  <c r="P32" i="20"/>
  <c r="P31" i="20"/>
  <c r="P30" i="20"/>
  <c r="P29" i="20"/>
  <c r="P28" i="20"/>
  <c r="P27" i="20"/>
  <c r="P26" i="20"/>
  <c r="P25" i="20"/>
  <c r="P24" i="20"/>
  <c r="P23" i="20"/>
  <c r="P22" i="20"/>
  <c r="P21" i="20"/>
  <c r="P20" i="20"/>
  <c r="P19" i="20"/>
  <c r="P18" i="20"/>
  <c r="P17" i="20"/>
  <c r="P16" i="20"/>
  <c r="P15" i="20"/>
  <c r="P14" i="20"/>
  <c r="P13" i="20"/>
  <c r="P12" i="20"/>
  <c r="P11" i="20"/>
  <c r="P10" i="20"/>
  <c r="BB10" i="20" s="1"/>
  <c r="P9" i="20"/>
  <c r="AX9" i="20" s="1"/>
  <c r="P8" i="20"/>
  <c r="AU8" i="20" s="1"/>
  <c r="AV8" i="20" s="1"/>
  <c r="AW8" i="20" s="1"/>
  <c r="AX8" i="20" s="1"/>
  <c r="P7" i="20"/>
  <c r="AR7" i="20" s="1"/>
  <c r="AS7" i="20" s="1"/>
  <c r="AT7" i="20" s="1"/>
  <c r="AU7" i="20" s="1"/>
  <c r="AV7" i="20" s="1"/>
  <c r="AW7" i="20" s="1"/>
  <c r="AX7" i="20" s="1"/>
  <c r="P6" i="20"/>
  <c r="AO6" i="20" s="1"/>
  <c r="AP6" i="20" s="1"/>
  <c r="AQ6" i="20" s="1"/>
  <c r="AR6" i="20" s="1"/>
  <c r="AS6" i="20" s="1"/>
  <c r="AT6" i="20" s="1"/>
  <c r="AU6" i="20" s="1"/>
  <c r="AV6" i="20" s="1"/>
  <c r="AW6" i="20" s="1"/>
  <c r="AX6" i="20" s="1"/>
  <c r="BB5" i="20"/>
  <c r="AH5" i="20" s="1"/>
  <c r="AH10" i="20" l="1"/>
  <c r="BD10" i="20"/>
  <c r="BC10" i="20"/>
  <c r="AZ9" i="20"/>
  <c r="AY9" i="20"/>
  <c r="BA9" i="20" s="1"/>
  <c r="BD9" i="20" s="1"/>
  <c r="AZ8" i="20"/>
  <c r="AY8" i="20"/>
  <c r="BA8" i="20" s="1"/>
  <c r="BD8" i="20" s="1"/>
  <c r="AZ7" i="20"/>
  <c r="BA7" i="20" s="1"/>
  <c r="BD7" i="20" s="1"/>
  <c r="AY7" i="20"/>
  <c r="AZ6" i="20"/>
  <c r="AY6" i="20"/>
  <c r="BA6" i="20" s="1"/>
  <c r="BD6" i="20" s="1"/>
  <c r="AY471" i="20"/>
  <c r="O23" i="36"/>
  <c r="N23" i="36"/>
  <c r="M30" i="27"/>
  <c r="K30" i="27" s="1"/>
  <c r="M12" i="27"/>
  <c r="K12" i="27" s="1"/>
  <c r="M44" i="27"/>
  <c r="K44" i="27" s="1"/>
  <c r="AY488" i="20"/>
  <c r="BA488" i="20"/>
  <c r="F7" i="36"/>
  <c r="F6" i="36"/>
  <c r="F4" i="36"/>
  <c r="AM489" i="20"/>
  <c r="AN489" i="20" s="1"/>
  <c r="AO489" i="20" s="1"/>
  <c r="AP489" i="20" s="1"/>
  <c r="AQ489" i="20" s="1"/>
  <c r="AR489" i="20" s="1"/>
  <c r="AS489" i="20" s="1"/>
  <c r="AT489" i="20" s="1"/>
  <c r="AU489" i="20" s="1"/>
  <c r="AV489" i="20" s="1"/>
  <c r="AW489" i="20" s="1"/>
  <c r="AX489" i="20" s="1"/>
  <c r="AZ489" i="20" s="1"/>
  <c r="AY502" i="20"/>
  <c r="AY501" i="20"/>
  <c r="AY500" i="20"/>
  <c r="G13" i="36"/>
  <c r="AY499" i="20"/>
  <c r="AY498" i="20"/>
  <c r="AY497" i="20"/>
  <c r="AY496" i="20"/>
  <c r="AY495" i="20"/>
  <c r="AY494" i="20"/>
  <c r="AY493" i="20"/>
  <c r="AY492" i="20"/>
  <c r="G21" i="36"/>
  <c r="AY491" i="20"/>
  <c r="G14" i="36"/>
  <c r="AY490" i="20"/>
  <c r="AY487" i="20"/>
  <c r="AY485" i="20"/>
  <c r="G12" i="36"/>
  <c r="AY486" i="20"/>
  <c r="G19" i="36"/>
  <c r="AY484" i="20"/>
  <c r="G26" i="36"/>
  <c r="AY483" i="20"/>
  <c r="AM479" i="20"/>
  <c r="AN479" i="20" s="1"/>
  <c r="AO479" i="20" s="1"/>
  <c r="AP479" i="20" s="1"/>
  <c r="AQ479" i="20" s="1"/>
  <c r="AR479" i="20" s="1"/>
  <c r="AS479" i="20" s="1"/>
  <c r="AT479" i="20" s="1"/>
  <c r="AU479" i="20" s="1"/>
  <c r="AV479" i="20" s="1"/>
  <c r="AW479" i="20" s="1"/>
  <c r="AX479" i="20" s="1"/>
  <c r="AZ479" i="20" s="1"/>
  <c r="AY480" i="20"/>
  <c r="AY481" i="20"/>
  <c r="AY482" i="20"/>
  <c r="AY478" i="20"/>
  <c r="M47" i="27"/>
  <c r="K47" i="27" s="1"/>
  <c r="M67" i="27"/>
  <c r="K67" i="27" s="1"/>
  <c r="M83" i="27"/>
  <c r="K83" i="27" s="1"/>
  <c r="M37" i="27"/>
  <c r="K37" i="27" s="1"/>
  <c r="M65" i="27"/>
  <c r="K65" i="27" s="1"/>
  <c r="M81" i="27"/>
  <c r="K81" i="27" s="1"/>
  <c r="M19" i="27"/>
  <c r="M99" i="27"/>
  <c r="K99" i="27" s="1"/>
  <c r="M60" i="27"/>
  <c r="K60" i="27" s="1"/>
  <c r="M76" i="27"/>
  <c r="K76" i="27" s="1"/>
  <c r="M17" i="27"/>
  <c r="K17" i="27" s="1"/>
  <c r="M54" i="27"/>
  <c r="K54" i="27" s="1"/>
  <c r="M70" i="27"/>
  <c r="K70" i="27" s="1"/>
  <c r="M7" i="27"/>
  <c r="M91" i="27"/>
  <c r="K91" i="27" s="1"/>
  <c r="M88" i="27"/>
  <c r="K88" i="27" s="1"/>
  <c r="M104" i="27"/>
  <c r="K104" i="27" s="1"/>
  <c r="M39" i="27"/>
  <c r="K39" i="27" s="1"/>
  <c r="M59" i="27"/>
  <c r="K59" i="27" s="1"/>
  <c r="M75" i="27"/>
  <c r="K75" i="27" s="1"/>
  <c r="M20" i="27"/>
  <c r="M36" i="27"/>
  <c r="K36" i="27" s="1"/>
  <c r="M52" i="27"/>
  <c r="K52" i="27" s="1"/>
  <c r="M84" i="27"/>
  <c r="K84" i="27" s="1"/>
  <c r="M100" i="27"/>
  <c r="K100" i="27" s="1"/>
  <c r="M29" i="27"/>
  <c r="K29" i="27" s="1"/>
  <c r="M45" i="27"/>
  <c r="K45" i="27" s="1"/>
  <c r="M57" i="27"/>
  <c r="K57" i="27" s="1"/>
  <c r="M73" i="27"/>
  <c r="K73" i="27" s="1"/>
  <c r="M97" i="27"/>
  <c r="K97" i="27" s="1"/>
  <c r="M14" i="27"/>
  <c r="M22" i="27"/>
  <c r="M38" i="27"/>
  <c r="K38" i="27" s="1"/>
  <c r="M98" i="27"/>
  <c r="K98" i="27" s="1"/>
  <c r="M64" i="27"/>
  <c r="K64" i="27" s="1"/>
  <c r="M80" i="27"/>
  <c r="K80" i="27" s="1"/>
  <c r="M21" i="27"/>
  <c r="M58" i="27"/>
  <c r="K58" i="27" s="1"/>
  <c r="M74" i="27"/>
  <c r="K74" i="27" s="1"/>
  <c r="M23" i="27"/>
  <c r="K23" i="27" s="1"/>
  <c r="M68" i="27"/>
  <c r="K68" i="27" s="1"/>
  <c r="M62" i="27"/>
  <c r="K62" i="27" s="1"/>
  <c r="M78" i="27"/>
  <c r="K78" i="27" s="1"/>
  <c r="M90" i="27"/>
  <c r="K90" i="27" s="1"/>
  <c r="M11" i="27"/>
  <c r="M8" i="27"/>
  <c r="M15" i="27"/>
  <c r="K15" i="27" s="1"/>
  <c r="M35" i="27"/>
  <c r="K35" i="27" s="1"/>
  <c r="M51" i="27"/>
  <c r="K51" i="27" s="1"/>
  <c r="M55" i="27"/>
  <c r="K55" i="27" s="1"/>
  <c r="M71" i="27"/>
  <c r="K71" i="27" s="1"/>
  <c r="M95" i="27"/>
  <c r="K95" i="27" s="1"/>
  <c r="M16" i="27"/>
  <c r="M24" i="27"/>
  <c r="K24" i="27" s="1"/>
  <c r="M32" i="27"/>
  <c r="K32" i="27" s="1"/>
  <c r="M48" i="27"/>
  <c r="K48" i="27" s="1"/>
  <c r="M56" i="27"/>
  <c r="K56" i="27" s="1"/>
  <c r="M72" i="27"/>
  <c r="K72" i="27" s="1"/>
  <c r="M13" i="27"/>
  <c r="M25" i="27"/>
  <c r="K25" i="27" s="1"/>
  <c r="M41" i="27"/>
  <c r="K41" i="27" s="1"/>
  <c r="M53" i="27"/>
  <c r="K53" i="27" s="1"/>
  <c r="M69" i="27"/>
  <c r="K69" i="27" s="1"/>
  <c r="M93" i="27"/>
  <c r="K93" i="27" s="1"/>
  <c r="M34" i="27"/>
  <c r="K34" i="27" s="1"/>
  <c r="M50" i="27"/>
  <c r="K50" i="27" s="1"/>
  <c r="M66" i="27"/>
  <c r="K66" i="27" s="1"/>
  <c r="M82" i="27"/>
  <c r="K82" i="27" s="1"/>
  <c r="M86" i="27"/>
  <c r="K86" i="27" s="1"/>
  <c r="M102" i="27"/>
  <c r="K102" i="27" s="1"/>
  <c r="M27" i="27"/>
  <c r="K27" i="27" s="1"/>
  <c r="M43" i="27"/>
  <c r="K43" i="27" s="1"/>
  <c r="M63" i="27"/>
  <c r="K63" i="27" s="1"/>
  <c r="M79" i="27"/>
  <c r="K79" i="27" s="1"/>
  <c r="M87" i="27"/>
  <c r="K87" i="27" s="1"/>
  <c r="M103" i="27"/>
  <c r="K103" i="27" s="1"/>
  <c r="M40" i="27"/>
  <c r="K40" i="27" s="1"/>
  <c r="M33" i="27"/>
  <c r="K33" i="27" s="1"/>
  <c r="M49" i="27"/>
  <c r="K49" i="27" s="1"/>
  <c r="M61" i="27"/>
  <c r="K61" i="27" s="1"/>
  <c r="M77" i="27"/>
  <c r="K77" i="27" s="1"/>
  <c r="M85" i="27"/>
  <c r="K85" i="27" s="1"/>
  <c r="M101" i="27"/>
  <c r="K101" i="27" s="1"/>
  <c r="M18" i="27"/>
  <c r="K18" i="27" s="1"/>
  <c r="M26" i="27"/>
  <c r="K26" i="27" s="1"/>
  <c r="M42" i="27"/>
  <c r="K42" i="27" s="1"/>
  <c r="M94" i="27"/>
  <c r="K94" i="27" s="1"/>
  <c r="M9" i="27"/>
  <c r="M10" i="27"/>
  <c r="AI10" i="20" l="1"/>
  <c r="BE10" i="20"/>
  <c r="AJ10" i="20" s="1"/>
  <c r="BA471" i="20"/>
  <c r="P23" i="36"/>
  <c r="BD488" i="20"/>
  <c r="BA498" i="20"/>
  <c r="G11" i="36"/>
  <c r="G22" i="36"/>
  <c r="G28" i="36"/>
  <c r="BA496" i="20"/>
  <c r="BA502" i="20"/>
  <c r="BA499" i="20"/>
  <c r="BA500" i="20"/>
  <c r="BA501" i="20"/>
  <c r="G27" i="36"/>
  <c r="BA490" i="20"/>
  <c r="G15" i="36"/>
  <c r="BA487" i="20"/>
  <c r="G25" i="36"/>
  <c r="E21" i="36"/>
  <c r="BA482" i="20"/>
  <c r="BA478" i="20"/>
  <c r="E25" i="36"/>
  <c r="D25" i="36" s="1"/>
  <c r="BA481" i="20"/>
  <c r="BA483" i="20"/>
  <c r="BA484" i="20"/>
  <c r="E12" i="36"/>
  <c r="D12" i="36" s="1"/>
  <c r="BA492" i="20"/>
  <c r="BA494" i="20"/>
  <c r="G29" i="36"/>
  <c r="E13" i="36"/>
  <c r="D13" i="36" s="1"/>
  <c r="K8" i="27"/>
  <c r="H27" i="36" s="1"/>
  <c r="K27" i="36"/>
  <c r="K7" i="27"/>
  <c r="H19" i="36" s="1"/>
  <c r="K19" i="36"/>
  <c r="K10" i="27"/>
  <c r="H29" i="36" s="1"/>
  <c r="K29" i="36"/>
  <c r="K16" i="27"/>
  <c r="H25" i="36" s="1"/>
  <c r="K25" i="36"/>
  <c r="K11" i="27"/>
  <c r="H12" i="36" s="1"/>
  <c r="K12" i="36"/>
  <c r="K21" i="27"/>
  <c r="H26" i="36" s="1"/>
  <c r="K26" i="36"/>
  <c r="K20" i="27"/>
  <c r="H22" i="36" s="1"/>
  <c r="K22" i="36"/>
  <c r="K22" i="27"/>
  <c r="H13" i="36" s="1"/>
  <c r="K13" i="36"/>
  <c r="K20" i="36"/>
  <c r="K9" i="27"/>
  <c r="H21" i="36" s="1"/>
  <c r="K21" i="36"/>
  <c r="K28" i="36"/>
  <c r="K14" i="27"/>
  <c r="H15" i="36" s="1"/>
  <c r="K15" i="36"/>
  <c r="K19" i="27"/>
  <c r="H14" i="36" s="1"/>
  <c r="K14" i="36"/>
  <c r="H20" i="36"/>
  <c r="AY489" i="20"/>
  <c r="G20" i="36"/>
  <c r="BA497" i="20"/>
  <c r="BA495" i="20"/>
  <c r="BA493" i="20"/>
  <c r="BA491" i="20"/>
  <c r="BA485" i="20"/>
  <c r="BA486" i="20"/>
  <c r="AY479" i="20"/>
  <c r="BA480" i="20"/>
  <c r="AN5" i="20"/>
  <c r="AO5" i="20" s="1"/>
  <c r="K13" i="27"/>
  <c r="H28" i="36" s="1"/>
  <c r="BD471" i="20" l="1"/>
  <c r="G5" i="36"/>
  <c r="J12" i="36"/>
  <c r="BD485" i="20"/>
  <c r="J22" i="36"/>
  <c r="BD495" i="20"/>
  <c r="BD498" i="20"/>
  <c r="J19" i="36"/>
  <c r="BD486" i="20"/>
  <c r="BD497" i="20"/>
  <c r="BD494" i="20"/>
  <c r="BD483" i="20"/>
  <c r="J14" i="36"/>
  <c r="BD491" i="20"/>
  <c r="J21" i="36"/>
  <c r="BD492" i="20"/>
  <c r="BD481" i="20"/>
  <c r="BD478" i="20"/>
  <c r="BD487" i="20"/>
  <c r="BD501" i="20"/>
  <c r="BD499" i="20"/>
  <c r="BD482" i="20"/>
  <c r="J13" i="36"/>
  <c r="BD500" i="20"/>
  <c r="BD502" i="20"/>
  <c r="BC488" i="20"/>
  <c r="J25" i="36"/>
  <c r="BD480" i="20"/>
  <c r="BD493" i="20"/>
  <c r="J26" i="36"/>
  <c r="BD484" i="20"/>
  <c r="BD490" i="20"/>
  <c r="BD496" i="20"/>
  <c r="G18" i="36"/>
  <c r="G6" i="36" s="1"/>
  <c r="J29" i="36"/>
  <c r="J28" i="36"/>
  <c r="J27" i="36"/>
  <c r="D21" i="36"/>
  <c r="BA489" i="20"/>
  <c r="G7" i="36"/>
  <c r="J15" i="36"/>
  <c r="E19" i="36"/>
  <c r="D19" i="36" s="1"/>
  <c r="E14" i="36"/>
  <c r="D14" i="36" s="1"/>
  <c r="E15" i="36"/>
  <c r="D15" i="36" s="1"/>
  <c r="E26" i="36"/>
  <c r="D26" i="36" s="1"/>
  <c r="E29" i="36"/>
  <c r="D29" i="36" s="1"/>
  <c r="E22" i="36"/>
  <c r="D22" i="36" s="1"/>
  <c r="E11" i="36"/>
  <c r="E18" i="36"/>
  <c r="D18" i="36" s="1"/>
  <c r="E28" i="36"/>
  <c r="D28" i="36" s="1"/>
  <c r="E27" i="36"/>
  <c r="D27" i="36" s="1"/>
  <c r="J11" i="36"/>
  <c r="K4" i="36"/>
  <c r="K5" i="36"/>
  <c r="K6" i="36"/>
  <c r="H4" i="36"/>
  <c r="H5" i="36"/>
  <c r="H6" i="36"/>
  <c r="K7" i="36"/>
  <c r="H7" i="36"/>
  <c r="BA479" i="20"/>
  <c r="AP5" i="20"/>
  <c r="AQ5" i="20" s="1"/>
  <c r="AR5" i="20" s="1"/>
  <c r="BC471" i="20" l="1"/>
  <c r="BE471" i="20" s="1"/>
  <c r="AJ471" i="20" s="1"/>
  <c r="G4" i="36"/>
  <c r="J20" i="36"/>
  <c r="BD489" i="20"/>
  <c r="BC490" i="20"/>
  <c r="BC493" i="20"/>
  <c r="BC500" i="20"/>
  <c r="BC499" i="20"/>
  <c r="BC487" i="20"/>
  <c r="BC481" i="20"/>
  <c r="BC491" i="20"/>
  <c r="BC494" i="20"/>
  <c r="BC486" i="20"/>
  <c r="BC495" i="20"/>
  <c r="J18" i="36"/>
  <c r="BD479" i="20"/>
  <c r="BC496" i="20"/>
  <c r="BC484" i="20"/>
  <c r="BC480" i="20"/>
  <c r="BC502" i="20"/>
  <c r="BC482" i="20"/>
  <c r="BC501" i="20"/>
  <c r="BC478" i="20"/>
  <c r="BC492" i="20"/>
  <c r="BC483" i="20"/>
  <c r="BC497" i="20"/>
  <c r="BC498" i="20"/>
  <c r="BC485" i="20"/>
  <c r="J7" i="36"/>
  <c r="D7" i="36"/>
  <c r="E7" i="36"/>
  <c r="J5" i="36"/>
  <c r="E20" i="36"/>
  <c r="D20" i="36" s="1"/>
  <c r="D11" i="36"/>
  <c r="D5" i="36" s="1"/>
  <c r="E5" i="36"/>
  <c r="AS5" i="20"/>
  <c r="AT5" i="20" s="1"/>
  <c r="AU5" i="20" s="1"/>
  <c r="J6" i="36" l="1"/>
  <c r="BC479" i="20"/>
  <c r="J4" i="36"/>
  <c r="BC489" i="20"/>
  <c r="D6" i="36"/>
  <c r="D4" i="36"/>
  <c r="E4" i="36"/>
  <c r="E6" i="36"/>
  <c r="AV5" i="20"/>
  <c r="AW5" i="20" s="1"/>
  <c r="AX5" i="20" s="1"/>
  <c r="AZ5" i="20" s="1"/>
  <c r="AY5" i="20" l="1"/>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6" i="27"/>
  <c r="BA5" i="20" l="1"/>
  <c r="J8" i="24"/>
  <c r="J9" i="24"/>
  <c r="K10" i="24"/>
  <c r="J12" i="24"/>
  <c r="BD5" i="20" l="1"/>
  <c r="K19" i="24"/>
  <c r="M19" i="24"/>
  <c r="O19" i="24"/>
  <c r="J19" i="24"/>
  <c r="L19" i="24"/>
  <c r="N19" i="24"/>
  <c r="P19" i="24"/>
  <c r="K17" i="24"/>
  <c r="M17" i="24"/>
  <c r="O17" i="24"/>
  <c r="J17" i="24"/>
  <c r="L17" i="24"/>
  <c r="N17" i="24"/>
  <c r="P17" i="24"/>
  <c r="K15" i="24"/>
  <c r="M15" i="24"/>
  <c r="O15" i="24"/>
  <c r="J15" i="24"/>
  <c r="L15" i="24"/>
  <c r="N15" i="24"/>
  <c r="P15" i="24"/>
  <c r="K13" i="24"/>
  <c r="M13" i="24"/>
  <c r="O13" i="24"/>
  <c r="J13" i="24"/>
  <c r="L13" i="24"/>
  <c r="N13" i="24"/>
  <c r="P13" i="24"/>
  <c r="J11" i="24"/>
  <c r="O11" i="24"/>
  <c r="K11" i="24"/>
  <c r="J7" i="24"/>
  <c r="L7" i="24"/>
  <c r="N7" i="24"/>
  <c r="P7" i="24"/>
  <c r="K7" i="24"/>
  <c r="M7" i="24"/>
  <c r="O7" i="24"/>
  <c r="J18" i="24"/>
  <c r="L18" i="24"/>
  <c r="N18" i="24"/>
  <c r="P18" i="24"/>
  <c r="K18" i="24"/>
  <c r="M18" i="24"/>
  <c r="O18" i="24"/>
  <c r="J16" i="24"/>
  <c r="L16" i="24"/>
  <c r="N16" i="24"/>
  <c r="P16" i="24"/>
  <c r="K16" i="24"/>
  <c r="M16" i="24"/>
  <c r="O16" i="24"/>
  <c r="J14" i="24"/>
  <c r="L14" i="24"/>
  <c r="N14" i="24"/>
  <c r="P14" i="24"/>
  <c r="K14" i="24"/>
  <c r="M14" i="24"/>
  <c r="O14" i="24"/>
  <c r="K33" i="24"/>
  <c r="M33" i="24"/>
  <c r="O33" i="24"/>
  <c r="J33" i="24"/>
  <c r="L33" i="24"/>
  <c r="N33" i="24"/>
  <c r="P33" i="24"/>
  <c r="K29" i="24"/>
  <c r="M29" i="24"/>
  <c r="O29" i="24"/>
  <c r="J29" i="24"/>
  <c r="L29" i="24"/>
  <c r="N29" i="24"/>
  <c r="P29" i="24"/>
  <c r="K25" i="24"/>
  <c r="M25" i="24"/>
  <c r="O25" i="24"/>
  <c r="J25" i="24"/>
  <c r="L25" i="24"/>
  <c r="N25" i="24"/>
  <c r="P25" i="24"/>
  <c r="K21" i="24"/>
  <c r="M21" i="24"/>
  <c r="O21" i="24"/>
  <c r="J21" i="24"/>
  <c r="L21" i="24"/>
  <c r="N21" i="24"/>
  <c r="P21" i="24"/>
  <c r="K31" i="24"/>
  <c r="M31" i="24"/>
  <c r="O31" i="24"/>
  <c r="J31" i="24"/>
  <c r="L31" i="24"/>
  <c r="N31" i="24"/>
  <c r="P31" i="24"/>
  <c r="K27" i="24"/>
  <c r="M27" i="24"/>
  <c r="O27" i="24"/>
  <c r="J27" i="24"/>
  <c r="L27" i="24"/>
  <c r="N27" i="24"/>
  <c r="P27" i="24"/>
  <c r="K23" i="24"/>
  <c r="M23" i="24"/>
  <c r="O23" i="24"/>
  <c r="J23" i="24"/>
  <c r="L23" i="24"/>
  <c r="N23" i="24"/>
  <c r="P23" i="24"/>
  <c r="J54" i="24"/>
  <c r="L54" i="24"/>
  <c r="N54" i="24"/>
  <c r="P54" i="24"/>
  <c r="K54" i="24"/>
  <c r="M54" i="24"/>
  <c r="O54" i="24"/>
  <c r="J52" i="24"/>
  <c r="L52" i="24"/>
  <c r="N52" i="24"/>
  <c r="P52" i="24"/>
  <c r="K52" i="24"/>
  <c r="M52" i="24"/>
  <c r="O52" i="24"/>
  <c r="J50" i="24"/>
  <c r="L50" i="24"/>
  <c r="N50" i="24"/>
  <c r="P50" i="24"/>
  <c r="K50" i="24"/>
  <c r="M50" i="24"/>
  <c r="O50" i="24"/>
  <c r="J48" i="24"/>
  <c r="L48" i="24"/>
  <c r="N48" i="24"/>
  <c r="P48" i="24"/>
  <c r="K48" i="24"/>
  <c r="M48" i="24"/>
  <c r="O48" i="24"/>
  <c r="J46" i="24"/>
  <c r="L46" i="24"/>
  <c r="N46" i="24"/>
  <c r="P46" i="24"/>
  <c r="K46" i="24"/>
  <c r="M46" i="24"/>
  <c r="O46" i="24"/>
  <c r="J44" i="24"/>
  <c r="L44" i="24"/>
  <c r="N44" i="24"/>
  <c r="P44" i="24"/>
  <c r="K44" i="24"/>
  <c r="M44" i="24"/>
  <c r="O44" i="24"/>
  <c r="J42" i="24"/>
  <c r="L42" i="24"/>
  <c r="N42" i="24"/>
  <c r="P42" i="24"/>
  <c r="K42" i="24"/>
  <c r="M42" i="24"/>
  <c r="O42" i="24"/>
  <c r="J40" i="24"/>
  <c r="L40" i="24"/>
  <c r="N40" i="24"/>
  <c r="P40" i="24"/>
  <c r="K40" i="24"/>
  <c r="M40" i="24"/>
  <c r="O40" i="24"/>
  <c r="J38" i="24"/>
  <c r="L38" i="24"/>
  <c r="N38" i="24"/>
  <c r="P38" i="24"/>
  <c r="K38" i="24"/>
  <c r="M38" i="24"/>
  <c r="O38" i="24"/>
  <c r="J36" i="24"/>
  <c r="L36" i="24"/>
  <c r="N36" i="24"/>
  <c r="P36" i="24"/>
  <c r="K36" i="24"/>
  <c r="M36" i="24"/>
  <c r="O36" i="24"/>
  <c r="J34" i="24"/>
  <c r="L34" i="24"/>
  <c r="N34" i="24"/>
  <c r="P34" i="24"/>
  <c r="K34" i="24"/>
  <c r="M34" i="24"/>
  <c r="O34" i="24"/>
  <c r="J32" i="24"/>
  <c r="L32" i="24"/>
  <c r="N32" i="24"/>
  <c r="P32" i="24"/>
  <c r="K32" i="24"/>
  <c r="M32" i="24"/>
  <c r="O32" i="24"/>
  <c r="J30" i="24"/>
  <c r="L30" i="24"/>
  <c r="N30" i="24"/>
  <c r="P30" i="24"/>
  <c r="K30" i="24"/>
  <c r="M30" i="24"/>
  <c r="O30" i="24"/>
  <c r="J28" i="24"/>
  <c r="L28" i="24"/>
  <c r="N28" i="24"/>
  <c r="P28" i="24"/>
  <c r="K28" i="24"/>
  <c r="M28" i="24"/>
  <c r="O28" i="24"/>
  <c r="J26" i="24"/>
  <c r="L26" i="24"/>
  <c r="N26" i="24"/>
  <c r="P26" i="24"/>
  <c r="K26" i="24"/>
  <c r="M26" i="24"/>
  <c r="O26" i="24"/>
  <c r="J24" i="24"/>
  <c r="L24" i="24"/>
  <c r="N24" i="24"/>
  <c r="P24" i="24"/>
  <c r="K24" i="24"/>
  <c r="M24" i="24"/>
  <c r="O24" i="24"/>
  <c r="J22" i="24"/>
  <c r="L22" i="24"/>
  <c r="N22" i="24"/>
  <c r="P22" i="24"/>
  <c r="K22" i="24"/>
  <c r="M22" i="24"/>
  <c r="O22" i="24"/>
  <c r="J20" i="24"/>
  <c r="L20" i="24"/>
  <c r="N20" i="24"/>
  <c r="P20" i="24"/>
  <c r="K20" i="24"/>
  <c r="M20" i="24"/>
  <c r="O20" i="24"/>
  <c r="K55" i="24"/>
  <c r="M55" i="24"/>
  <c r="O55" i="24"/>
  <c r="J55" i="24"/>
  <c r="L55" i="24"/>
  <c r="N55" i="24"/>
  <c r="P55" i="24"/>
  <c r="K53" i="24"/>
  <c r="M53" i="24"/>
  <c r="O53" i="24"/>
  <c r="J53" i="24"/>
  <c r="L53" i="24"/>
  <c r="N53" i="24"/>
  <c r="P53" i="24"/>
  <c r="K51" i="24"/>
  <c r="M51" i="24"/>
  <c r="O51" i="24"/>
  <c r="J51" i="24"/>
  <c r="L51" i="24"/>
  <c r="N51" i="24"/>
  <c r="P51" i="24"/>
  <c r="K49" i="24"/>
  <c r="M49" i="24"/>
  <c r="O49" i="24"/>
  <c r="J49" i="24"/>
  <c r="L49" i="24"/>
  <c r="N49" i="24"/>
  <c r="P49" i="24"/>
  <c r="K47" i="24"/>
  <c r="M47" i="24"/>
  <c r="O47" i="24"/>
  <c r="J47" i="24"/>
  <c r="L47" i="24"/>
  <c r="N47" i="24"/>
  <c r="P47" i="24"/>
  <c r="K45" i="24"/>
  <c r="M45" i="24"/>
  <c r="O45" i="24"/>
  <c r="J45" i="24"/>
  <c r="L45" i="24"/>
  <c r="N45" i="24"/>
  <c r="P45" i="24"/>
  <c r="K43" i="24"/>
  <c r="M43" i="24"/>
  <c r="O43" i="24"/>
  <c r="J43" i="24"/>
  <c r="L43" i="24"/>
  <c r="N43" i="24"/>
  <c r="P43" i="24"/>
  <c r="K41" i="24"/>
  <c r="M41" i="24"/>
  <c r="O41" i="24"/>
  <c r="J41" i="24"/>
  <c r="L41" i="24"/>
  <c r="N41" i="24"/>
  <c r="P41" i="24"/>
  <c r="K39" i="24"/>
  <c r="M39" i="24"/>
  <c r="O39" i="24"/>
  <c r="J39" i="24"/>
  <c r="L39" i="24"/>
  <c r="N39" i="24"/>
  <c r="P39" i="24"/>
  <c r="K37" i="24"/>
  <c r="M37" i="24"/>
  <c r="O37" i="24"/>
  <c r="J37" i="24"/>
  <c r="L37" i="24"/>
  <c r="N37" i="24"/>
  <c r="P37" i="24"/>
  <c r="K35" i="24"/>
  <c r="M35" i="24"/>
  <c r="O35" i="24"/>
  <c r="J35" i="24"/>
  <c r="L35" i="24"/>
  <c r="N35" i="24"/>
  <c r="P35" i="24"/>
  <c r="M10" i="24"/>
  <c r="O8" i="24"/>
  <c r="K8" i="24"/>
  <c r="M11" i="24"/>
  <c r="O10" i="24"/>
  <c r="M8" i="24"/>
  <c r="P8" i="24"/>
  <c r="N8" i="24"/>
  <c r="L8" i="24"/>
  <c r="O9" i="24"/>
  <c r="M9" i="24"/>
  <c r="K9" i="24"/>
  <c r="P9" i="24"/>
  <c r="N9" i="24"/>
  <c r="L9" i="24"/>
  <c r="N12" i="24"/>
  <c r="O12" i="24"/>
  <c r="M12" i="24"/>
  <c r="K12" i="24"/>
  <c r="P12" i="24"/>
  <c r="L12" i="24"/>
  <c r="P11" i="24"/>
  <c r="N11" i="24"/>
  <c r="L11" i="24"/>
  <c r="P10" i="24"/>
  <c r="N10" i="24"/>
  <c r="L10" i="24"/>
  <c r="J10" i="24"/>
  <c r="I5" i="24"/>
  <c r="H5" i="24"/>
  <c r="G5" i="24"/>
  <c r="BC5" i="20" l="1"/>
  <c r="H45" i="24"/>
  <c r="I45" i="24"/>
  <c r="H53" i="24"/>
  <c r="I53" i="24"/>
  <c r="H24" i="24"/>
  <c r="I24" i="24"/>
  <c r="H32" i="24"/>
  <c r="I32" i="24"/>
  <c r="H40" i="24"/>
  <c r="I40" i="24"/>
  <c r="H48" i="24"/>
  <c r="I48" i="24"/>
  <c r="H23" i="24"/>
  <c r="I23" i="24"/>
  <c r="H25" i="24"/>
  <c r="I25" i="24"/>
  <c r="H35" i="24"/>
  <c r="I35" i="24"/>
  <c r="H51" i="24"/>
  <c r="I51" i="24"/>
  <c r="H22" i="24"/>
  <c r="I22" i="24"/>
  <c r="H30" i="24"/>
  <c r="I30" i="24"/>
  <c r="H38" i="24"/>
  <c r="I38" i="24"/>
  <c r="H46" i="24"/>
  <c r="I46" i="24"/>
  <c r="H54" i="24"/>
  <c r="I54" i="24"/>
  <c r="H21" i="24"/>
  <c r="I21" i="24"/>
  <c r="H19" i="24"/>
  <c r="I19" i="24"/>
  <c r="H37" i="24"/>
  <c r="I37" i="24"/>
  <c r="H43" i="24"/>
  <c r="I43" i="24"/>
  <c r="H41" i="24"/>
  <c r="I41" i="24"/>
  <c r="H49" i="24"/>
  <c r="I49" i="24"/>
  <c r="H20" i="24"/>
  <c r="I20" i="24"/>
  <c r="H28" i="24"/>
  <c r="I28" i="24"/>
  <c r="H36" i="24"/>
  <c r="I36" i="24"/>
  <c r="H44" i="24"/>
  <c r="I44" i="24"/>
  <c r="H52" i="24"/>
  <c r="I52" i="24"/>
  <c r="H31" i="24"/>
  <c r="I31" i="24"/>
  <c r="H33" i="24"/>
  <c r="I33" i="24"/>
  <c r="H17" i="24"/>
  <c r="I17" i="24"/>
  <c r="H39" i="24"/>
  <c r="I39" i="24"/>
  <c r="H47" i="24"/>
  <c r="I47" i="24"/>
  <c r="H55" i="24"/>
  <c r="I55" i="24"/>
  <c r="H26" i="24"/>
  <c r="I26" i="24"/>
  <c r="H34" i="24"/>
  <c r="I34" i="24"/>
  <c r="H42" i="24"/>
  <c r="I42" i="24"/>
  <c r="H50" i="24"/>
  <c r="I50" i="24"/>
  <c r="H27" i="24"/>
  <c r="I27" i="24"/>
  <c r="H29" i="24"/>
  <c r="I29" i="24"/>
  <c r="H18" i="24"/>
  <c r="I18" i="24"/>
  <c r="H16" i="24"/>
  <c r="I16" i="24"/>
  <c r="I15" i="24"/>
  <c r="H15" i="24"/>
  <c r="I12" i="24"/>
  <c r="H12" i="24"/>
  <c r="H8" i="24"/>
  <c r="I8" i="24"/>
  <c r="I14" i="24"/>
  <c r="H14" i="24"/>
  <c r="I13" i="24"/>
  <c r="H13" i="24"/>
  <c r="H7" i="24"/>
  <c r="I7" i="24"/>
  <c r="I11" i="24"/>
  <c r="H11" i="24"/>
  <c r="I10" i="24"/>
  <c r="H10" i="24"/>
  <c r="I9" i="24"/>
  <c r="H9" i="24"/>
  <c r="I14" i="36"/>
  <c r="I13" i="36"/>
  <c r="I28" i="36"/>
  <c r="I19" i="36"/>
  <c r="I15" i="36"/>
  <c r="I12" i="36"/>
  <c r="I29" i="36"/>
  <c r="I26" i="36"/>
  <c r="I22" i="36"/>
  <c r="I21" i="36"/>
  <c r="I20" i="36"/>
  <c r="I27" i="36"/>
  <c r="L25" i="36"/>
  <c r="I25" i="36"/>
  <c r="N6" i="24"/>
  <c r="K6" i="24"/>
  <c r="M6" i="24"/>
  <c r="O6" i="24"/>
  <c r="J6" i="24"/>
  <c r="L6" i="24"/>
  <c r="P6" i="24"/>
  <c r="AI5" i="20" l="1"/>
  <c r="BE5" i="20"/>
  <c r="AJ5" i="20" s="1"/>
  <c r="I6" i="24"/>
  <c r="H6" i="24"/>
  <c r="L15" i="36"/>
  <c r="M15" i="36" s="1"/>
  <c r="L21" i="36"/>
  <c r="M21" i="36" s="1"/>
  <c r="L20" i="36"/>
  <c r="M20" i="36" s="1"/>
  <c r="L29" i="36"/>
  <c r="M29" i="36" s="1"/>
  <c r="L18" i="36"/>
  <c r="L27" i="36"/>
  <c r="M27" i="36" s="1"/>
  <c r="L13" i="36"/>
  <c r="M13" i="36" s="1"/>
  <c r="N13" i="36" s="1"/>
  <c r="L22" i="36"/>
  <c r="M22" i="36" s="1"/>
  <c r="L26" i="36"/>
  <c r="M26" i="36" s="1"/>
  <c r="L12" i="36"/>
  <c r="M12" i="36" s="1"/>
  <c r="L19" i="36"/>
  <c r="M19" i="36" s="1"/>
  <c r="L28" i="36"/>
  <c r="M28" i="36" s="1"/>
  <c r="I18" i="36"/>
  <c r="L14" i="36"/>
  <c r="M14" i="36" s="1"/>
  <c r="I7" i="36"/>
  <c r="M25" i="36"/>
  <c r="I11" i="36"/>
  <c r="L11" i="36"/>
  <c r="M5" i="27"/>
  <c r="L5" i="27"/>
  <c r="K5" i="27"/>
  <c r="O13" i="36" l="1"/>
  <c r="P13" i="36" s="1"/>
  <c r="O29" i="36"/>
  <c r="N29" i="36"/>
  <c r="O19" i="36"/>
  <c r="N19" i="36"/>
  <c r="N14" i="36"/>
  <c r="O14" i="36"/>
  <c r="N12" i="36"/>
  <c r="O12" i="36"/>
  <c r="N20" i="36"/>
  <c r="O20" i="36"/>
  <c r="N26" i="36"/>
  <c r="O26" i="36"/>
  <c r="N27" i="36"/>
  <c r="O27" i="36"/>
  <c r="O21" i="36"/>
  <c r="N21" i="36"/>
  <c r="O28" i="36"/>
  <c r="N28" i="36"/>
  <c r="N22" i="36"/>
  <c r="O22" i="36"/>
  <c r="O15" i="36"/>
  <c r="N15" i="36"/>
  <c r="L7" i="36"/>
  <c r="L4" i="36"/>
  <c r="L5" i="36"/>
  <c r="L6" i="36"/>
  <c r="O25" i="36"/>
  <c r="N25" i="36"/>
  <c r="M7" i="36"/>
  <c r="M18" i="36"/>
  <c r="I6" i="36"/>
  <c r="I5" i="36"/>
  <c r="I4" i="36"/>
  <c r="M11" i="36"/>
  <c r="AJ4" i="20"/>
  <c r="AI4" i="20"/>
  <c r="P21" i="36" l="1"/>
  <c r="P15" i="36"/>
  <c r="P28" i="36"/>
  <c r="P20" i="36"/>
  <c r="P14" i="36"/>
  <c r="P29" i="36"/>
  <c r="P22" i="36"/>
  <c r="P26" i="36"/>
  <c r="P27" i="36"/>
  <c r="P12" i="36"/>
  <c r="P19" i="36"/>
  <c r="O7" i="36"/>
  <c r="O18" i="36"/>
  <c r="O6" i="36" s="1"/>
  <c r="N18" i="36"/>
  <c r="M6" i="36"/>
  <c r="N7" i="36"/>
  <c r="P25" i="36"/>
  <c r="O11" i="36"/>
  <c r="N11" i="36"/>
  <c r="M5" i="36"/>
  <c r="M4" i="36"/>
  <c r="P7" i="36" l="1"/>
  <c r="P18" i="36"/>
  <c r="P6" i="36" s="1"/>
  <c r="N6" i="36"/>
  <c r="N4" i="36"/>
  <c r="P11" i="36"/>
  <c r="N5" i="36"/>
  <c r="O5" i="36"/>
  <c r="O4" i="36"/>
  <c r="P4" i="36" l="1"/>
  <c r="P5" i="36"/>
</calcChain>
</file>

<file path=xl/sharedStrings.xml><?xml version="1.0" encoding="utf-8"?>
<sst xmlns="http://schemas.openxmlformats.org/spreadsheetml/2006/main" count="798" uniqueCount="267">
  <si>
    <t>Firma:</t>
  </si>
  <si>
    <t>Geschäftsjahr:</t>
  </si>
  <si>
    <t>Betriebsnummer:</t>
  </si>
  <si>
    <t>Firma des Verpächters</t>
  </si>
  <si>
    <t>Erläuterung</t>
  </si>
  <si>
    <t>Kürzungen</t>
  </si>
  <si>
    <t>Selbst geschaffene gewerbliche Schutzrechte und ähnliche Rechte und Werte</t>
  </si>
  <si>
    <t>entgeltlich erworbene Konzessionen, gewerbliche Schutzrechte und ähnliche Rechte und Werte sowie Lizenzen an solchen Rechten und Werten</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</si>
  <si>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</si>
  <si>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</si>
  <si>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</si>
  <si>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</si>
  <si>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</si>
  <si>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</si>
  <si>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</si>
  <si>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</si>
  <si>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</si>
  <si>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</si>
  <si>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Gleisanlagen, Eisenbahnwagen</t>
  </si>
  <si>
    <t>Geschäftsausstattung (ohne EDV, Werkzeuge/Geräte); Vermittlungseinrichtungen</t>
  </si>
  <si>
    <t>Lagereinrichtung</t>
  </si>
  <si>
    <t>Hardware</t>
  </si>
  <si>
    <t>Software</t>
  </si>
  <si>
    <t>Gasbehälter</t>
  </si>
  <si>
    <t>Gasreinigungsanlagen</t>
  </si>
  <si>
    <t>Leit- und Energietechnik (Erdgasverdichteranlagen)</t>
  </si>
  <si>
    <t>Nebenanlagen (Erdgasverdichteranlagen)</t>
  </si>
  <si>
    <t>Verkehrswege</t>
  </si>
  <si>
    <t>Hausdruckregler/Zählerregler</t>
  </si>
  <si>
    <t>Regeleinrichtungen</t>
  </si>
  <si>
    <t>Sicherheitseinrichtungen (Mess-, Regel- und Zähleranlagen)</t>
  </si>
  <si>
    <t>Leit- und Energietechnik (Mess-, Regel- und Zähleranlagen)</t>
  </si>
  <si>
    <t>Nebenanlagen (Mess-, Regel- und Zähleranlagen)</t>
  </si>
  <si>
    <t>Gebäude (Mess-, Regel- und Zähleranlagen)</t>
  </si>
  <si>
    <t>Werkzeuge/Geräte</t>
  </si>
  <si>
    <t>Leichtfahrzeuge</t>
  </si>
  <si>
    <t>Schwerfahrzeuge</t>
  </si>
  <si>
    <t>Erdgasverdichtung</t>
  </si>
  <si>
    <t>Piping und Armaturen</t>
  </si>
  <si>
    <t>Gasmessanlagen</t>
  </si>
  <si>
    <t>Sicherheitseinrichtungen (Erdgasverdichteranlagen)</t>
  </si>
  <si>
    <t>Armaturen/Armaturenstationen</t>
  </si>
  <si>
    <t>Molchschleusen</t>
  </si>
  <si>
    <t>Gaszähler der Verteilung</t>
  </si>
  <si>
    <t>Messeinrichtungen</t>
  </si>
  <si>
    <t>Verdichter in Gasmischanlagen</t>
  </si>
  <si>
    <t>Fernwirkanlagen</t>
  </si>
  <si>
    <t>Rohrleitungen/HAL Stahl PE ummantelt &lt;= 16 bar</t>
  </si>
  <si>
    <t>Rohrleitungen/HAL Stahl PE ummantelt &gt; 16 bar</t>
  </si>
  <si>
    <t>Rohrleitungen/HAL Stahl kathodisch geschützt &lt;= 16 bar</t>
  </si>
  <si>
    <t>Rohrleitungen/HAL Stahl kathodisch geschützt &gt; 16 bar</t>
  </si>
  <si>
    <t>Rohrleitungen/HAL Stahl bituminiert &lt;= 16 bar</t>
  </si>
  <si>
    <t>Rohrleitungen/HAL Stahl bituminiert &gt; 16 bar</t>
  </si>
  <si>
    <t>Rohrleitungen/HAL Grauguss (&gt; DN 150)</t>
  </si>
  <si>
    <t>Rohrleitungen/HAL Duktiler Guss</t>
  </si>
  <si>
    <t>Rohrleitungen/HAL Polyethylen (PE-HD)</t>
  </si>
  <si>
    <t>Rohrleitungen/HAL Polyvinylchlorid (PVC)</t>
  </si>
  <si>
    <t>Sicherheitseinrichtungen (Rohrleitungen/HAL)</t>
  </si>
  <si>
    <t>NetzId</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</si>
  <si>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</si>
  <si>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</si>
  <si>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</si>
  <si>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</si>
  <si>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</si>
  <si>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</si>
  <si>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D3 Weiteres Anlagevermögen</t>
  </si>
  <si>
    <t>WAV-Positionen</t>
  </si>
  <si>
    <t>Tabellenblatt</t>
  </si>
  <si>
    <t>Unterer Rand</t>
  </si>
  <si>
    <t>Oberer Rand</t>
  </si>
  <si>
    <t>bitte wählen</t>
  </si>
  <si>
    <t>Erhebungsbogen für Gasverteilernetzbetreiber nach § 10a ARegV</t>
  </si>
  <si>
    <t>II. Informationen über Netzeigentümer/Verpächter</t>
  </si>
  <si>
    <t>Anschaffungs-jahr</t>
  </si>
  <si>
    <t xml:space="preserve">davon in Kostenwälzung Biogas berücksichtigt
</t>
  </si>
  <si>
    <t>davon genehmigte Investitions-maßnahmen</t>
  </si>
  <si>
    <t>kalkulatorische Abschreibungen</t>
  </si>
  <si>
    <t>kalkulatorische Gewerbesteuer</t>
  </si>
  <si>
    <t>Restwerte zum 31.12.</t>
  </si>
  <si>
    <t>Zugänge auf Grund von Netzübergängen gemäß § 26 II ARegV</t>
  </si>
  <si>
    <t>Abgänge auf Grund von Netzübergängen nach § 26 II ARegV</t>
  </si>
  <si>
    <t>Zugänge auf Grund von Netzübergängen gemäß § 26 I ARegV</t>
  </si>
  <si>
    <t>(Erwartete) historische Zugänge von Baukostenzuschüssen und Netzanschlusskostenbeiträgen</t>
  </si>
  <si>
    <t>Zu berücksichtigende Werte</t>
  </si>
  <si>
    <t>Zu berücksich-tigende Werte</t>
  </si>
  <si>
    <t>EK-Zins</t>
  </si>
  <si>
    <t>nach § 7 Abs. 6 NEV</t>
  </si>
  <si>
    <t>nach § 7 Abs. 7 NEV</t>
  </si>
  <si>
    <t>gewichtet</t>
  </si>
  <si>
    <t>kalkulatorische Verzinsung</t>
  </si>
  <si>
    <t>Zugänge im Zugangsjahr</t>
  </si>
  <si>
    <t>Angaben zu den (erwarteten) Anschaffungs- und Herstellungskosten</t>
  </si>
  <si>
    <t>Angaben zu den (erwarteten) bilanziellen Wertansätzen</t>
  </si>
  <si>
    <t>Investitionsjahre</t>
  </si>
  <si>
    <t>Zeitreihe_1</t>
  </si>
  <si>
    <t>Zeitreihe_2</t>
  </si>
  <si>
    <t>D3_WAV</t>
  </si>
  <si>
    <t>A_Stammdaten</t>
  </si>
  <si>
    <t>D_SAV</t>
  </si>
  <si>
    <t>Zelle bzw. Spalte</t>
  </si>
  <si>
    <t>Sachverhalt</t>
  </si>
  <si>
    <t>Bitte auswählen</t>
  </si>
  <si>
    <t>Aktenzeichen</t>
  </si>
  <si>
    <t>Art des Übergangs</t>
  </si>
  <si>
    <t>Bezeichnung Netz/Anlage</t>
  </si>
  <si>
    <t>Datum des Übergangs</t>
  </si>
  <si>
    <t>Ausfüllhilfe</t>
  </si>
  <si>
    <t>Erläuterungen der einzelnen Tabellenblätter und Spaltenüberschriften</t>
  </si>
  <si>
    <t>Spaltenbezeichnung</t>
  </si>
  <si>
    <t>erwartete historische AK/HK im Anschaffungsjahr</t>
  </si>
  <si>
    <t>Ausfüllbeispiel Anlagen im Bau</t>
  </si>
  <si>
    <t>Netzübergänge</t>
  </si>
  <si>
    <t>Teilnetzabgang</t>
  </si>
  <si>
    <t>Teilnetzaufnahme</t>
  </si>
  <si>
    <t>Vollnetzaufnahme</t>
  </si>
  <si>
    <t>davon für den Aufbau einer seperaten Wasserstoff-infrastruktur</t>
  </si>
  <si>
    <t>Historische AK/HK, der Investitionen seit dem 01.01.2021</t>
  </si>
  <si>
    <t>Art des Verfahrens</t>
  </si>
  <si>
    <t>abgelehnte NEP-Kürzel und Versionsummer</t>
  </si>
  <si>
    <t>davon zur Herstellung der grundsätzlichen Kompatibilität von Erdgasnetzinfrastruktur mit Wasserstoff, welche über die bloße Zuspeisung im Sinne des § 3 Nr. 19a EnWG hinausgeht</t>
  </si>
  <si>
    <t>Kalenderjahr</t>
  </si>
  <si>
    <t>Kapitalkosten-aufschlag</t>
  </si>
  <si>
    <t>AfA</t>
  </si>
  <si>
    <t>Grundstücke</t>
  </si>
  <si>
    <t>Restwert zum 31.12.</t>
  </si>
  <si>
    <t>kalkulatorische Verzinsungsbasis</t>
  </si>
  <si>
    <t>Nutzungs-dauer Unterer Rand gemäß GasNEV</t>
  </si>
  <si>
    <t>Nutzungs-dauer Oberer Rand gemäß GasNEV</t>
  </si>
  <si>
    <t>alle Beispiele:
- Antrag zum 30.06.2022 für das Jahr 2023
- d.h. der Wert 2021 ist bekannt, die Werte der Jahre 2022 und 2023 sind Planwerte
- bei allen Beispielen handelt es sich jeweils um eine Anlage</t>
  </si>
  <si>
    <t>1. Beispiel:
- erwarteter Zugang einer Anlage im Bau im Jahr 2023 in Höhe von 100 GE</t>
  </si>
  <si>
    <t>(Erwartete) historische AK/HK zum Stand 31.12.2023</t>
  </si>
  <si>
    <t>2. Beispiel:
- Zugang einer Anlage im Bau im Jahr 2021 in Höhe von 100 GE
- Korrektur des ursprünglichen Planwertes des Jahres 2021 in Höhe von 100 GE um 10 GE</t>
  </si>
  <si>
    <t>3. Beispiel:
- Zugang der Anlage im Bau im Jahr 2021 in Höhe von 100
- Korrektur des ursprünglichen Planwertes des Jahres 2021 um 10 GE
- erwartete Erweiterung der Anlage im Bau im Jahr 2022 in Höhe von 70
- erwartete Erweiterung der Anlage im Bau im Jahr 2023 in Höhe von 200</t>
  </si>
  <si>
    <t>4. Beispiel:
- Zugang einer Anlage im Bau im Jahr 2021 in Höhe von 100
- erwartete Erweiterung der Anlage im Bau im Jahr 2022 in Höhe von 70
- Umbuchung der Anlage im Bau in die fertig gestellten Anlagen im Jahr 2023</t>
  </si>
  <si>
    <t>handelsrechtlicher Wertansatz zum 01.01.2023</t>
  </si>
  <si>
    <t>Abschreibungen 2023</t>
  </si>
  <si>
    <t>handelsrechtlicher Wertansatz zum 31.12.2023</t>
  </si>
  <si>
    <t>Die Zellen des Erhebungsbogens sind farblich markiert:</t>
  </si>
  <si>
    <t>Berechnung durch BNetzA</t>
  </si>
  <si>
    <t>Eingabe erwartet</t>
  </si>
  <si>
    <t>Ergebnisrechnung der BNetzA, die der Netzbetreiber ersetzen kann</t>
  </si>
  <si>
    <t>LNG Anbindungsanlagen gemäß separater Festlegung</t>
  </si>
  <si>
    <t>grundstücksgleiche Rechte</t>
  </si>
  <si>
    <t>Übersicht über die Teile des Gasversorgungsnetzes oder die Anlagen des Netzbetreibers welche zwischen dem 01.01.2021 und dem 31.12.2027 übergegangen sind:</t>
  </si>
  <si>
    <t>EKI Zins</t>
  </si>
  <si>
    <t>SAV</t>
  </si>
  <si>
    <t>Kapitalkostenaufschlag für die Erlösobergrenze</t>
  </si>
  <si>
    <t>linear</t>
  </si>
  <si>
    <t>degressiv</t>
  </si>
  <si>
    <t>Kanu gewünscht bis</t>
  </si>
  <si>
    <t>Agr-ID</t>
  </si>
  <si>
    <t>Suffix</t>
  </si>
  <si>
    <t>Abschreibungsmethode</t>
  </si>
  <si>
    <t>Restwerte und Abschreibungen</t>
  </si>
  <si>
    <t>AB [€]</t>
  </si>
  <si>
    <t>Abschreibung [€]</t>
  </si>
  <si>
    <t>EB [€]</t>
  </si>
  <si>
    <t>Abschreibung linear [€]</t>
  </si>
  <si>
    <t>Abschreibung degressiv [€]</t>
  </si>
  <si>
    <t>Nebenrechnung</t>
  </si>
  <si>
    <t>gemäß KANU 2.0 angenommenes Nutzungsdauerende bis 31.12. des Jahres</t>
  </si>
  <si>
    <t>Nutzungsdauer unterer Rand gemäß KANU 2.0</t>
  </si>
  <si>
    <t>Ja</t>
  </si>
  <si>
    <t>Anwendungsbereich KANU</t>
  </si>
  <si>
    <t>Anwendungsbereich KANU 2.0</t>
  </si>
  <si>
    <t>Nein</t>
  </si>
  <si>
    <t>SAV-ID</t>
  </si>
  <si>
    <t>B_KKAuf</t>
  </si>
  <si>
    <t>D2_BKZ_NAKB_SoPo</t>
  </si>
  <si>
    <t>D4_Zuordnung_HGB</t>
  </si>
  <si>
    <t>D1 Anlagenspiegel</t>
  </si>
  <si>
    <t>Anlagenspiegel</t>
  </si>
  <si>
    <t>AKHK zum 01.01.</t>
  </si>
  <si>
    <t>Zugänge</t>
  </si>
  <si>
    <t>Abgänge</t>
  </si>
  <si>
    <t>Um-
buchungen</t>
  </si>
  <si>
    <t>davon Korrekturen aufgrund von Schlüssel-änderungen</t>
  </si>
  <si>
    <t>davon Umbuchungen aus AiB</t>
  </si>
  <si>
    <t>davon Umbuchungen Sonstiges</t>
  </si>
  <si>
    <t>AKHK zum 31.12.</t>
  </si>
  <si>
    <t>A.</t>
  </si>
  <si>
    <t>Anlagevermögen</t>
  </si>
  <si>
    <t>I.</t>
  </si>
  <si>
    <t>Immaterielle Vermögensgegenstände</t>
  </si>
  <si>
    <t>1.</t>
  </si>
  <si>
    <t>Konzessionen, gewerbliche Schutzrechte und ähnliche Rechte und Werte sowie Lizenzen an solchen Rechten und Werten</t>
  </si>
  <si>
    <t>2.</t>
  </si>
  <si>
    <t>Geschäfts- oder Firmenwert</t>
  </si>
  <si>
    <t>3.</t>
  </si>
  <si>
    <t>geleistete Anzahlungen</t>
  </si>
  <si>
    <t>II.</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</si>
  <si>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</si>
  <si>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</si>
  <si>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</si>
  <si>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</si>
  <si>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</si>
  <si>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</si>
  <si>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D4 Zuordnung der SAV-Anlagegruppe und WAV-Anlagegruppe zur HGB Anlagegruppe</t>
  </si>
  <si>
    <t>TB</t>
  </si>
  <si>
    <t>Zuordnung im Anlagespiegel</t>
  </si>
  <si>
    <t>WAV</t>
  </si>
  <si>
    <t>Grundstücke, grundstücksgleiche Rechte</t>
  </si>
  <si>
    <t>D4.Zuordnung</t>
  </si>
  <si>
    <t>nicht im KKAuf verwendet</t>
  </si>
  <si>
    <t>AJ</t>
  </si>
  <si>
    <t>Historische AKHK, der Investitionen seit dem 01.01.2021</t>
  </si>
  <si>
    <r>
      <rPr>
        <b/>
        <u/>
        <sz val="11"/>
        <color rgb="FFFF0000"/>
        <rFont val="Calibri"/>
        <family val="2"/>
        <scheme val="minor"/>
      </rPr>
      <t>davon</t>
    </r>
    <r>
      <rPr>
        <sz val="11"/>
        <rFont val="Calibri"/>
        <family val="2"/>
        <scheme val="minor"/>
      </rPr>
      <t xml:space="preserve">
Zugänge auf Grund von Netzübergängen nach Basisjahr</t>
    </r>
  </si>
  <si>
    <t>Kürzungen/
Abgänge</t>
  </si>
  <si>
    <r>
      <rPr>
        <b/>
        <u/>
        <sz val="11"/>
        <color rgb="FFFF0000"/>
        <rFont val="Calibri"/>
        <family val="2"/>
        <scheme val="minor"/>
      </rPr>
      <t>davon</t>
    </r>
    <r>
      <rPr>
        <sz val="11"/>
        <rFont val="Calibri"/>
        <family val="2"/>
        <scheme val="minor"/>
      </rPr>
      <t xml:space="preserve">
Abgänge auf Grund von Netzübergängen nach dem Basisjahr</t>
    </r>
  </si>
  <si>
    <t>D2 Auflösung von Baukostenzuschüssen/Netzanschlusskostenbeiträgen und Sonderposten für Investitionszuschüsse in Verbindung mit der GasNEV</t>
  </si>
  <si>
    <t>D Sachanlagevermögen (für Zugänge ab 2021)</t>
  </si>
  <si>
    <t>Erwartete historische AKHK im AJ</t>
  </si>
  <si>
    <r>
      <rPr>
        <b/>
        <u/>
        <sz val="11"/>
        <color rgb="FFFF0000"/>
        <rFont val="Calibri"/>
        <family val="2"/>
        <scheme val="minor"/>
      </rPr>
      <t>davon</t>
    </r>
    <r>
      <rPr>
        <sz val="11"/>
        <color theme="1"/>
        <rFont val="Calibri"/>
        <family val="2"/>
        <scheme val="minor"/>
      </rPr>
      <t xml:space="preserve"> 
in Kostenwälzung Biogas berücksichtigt
</t>
    </r>
  </si>
  <si>
    <r>
      <rPr>
        <b/>
        <u/>
        <sz val="11"/>
        <color rgb="FFFF0000"/>
        <rFont val="Calibri"/>
        <family val="2"/>
        <scheme val="minor"/>
      </rPr>
      <t>davon</t>
    </r>
    <r>
      <rPr>
        <sz val="11"/>
        <color theme="1"/>
        <rFont val="Calibri"/>
        <family val="2"/>
        <scheme val="minor"/>
      </rPr>
      <t xml:space="preserve"> 
für den Aufbau einer seperaten Wasserstoff-infrastruktur</t>
    </r>
  </si>
  <si>
    <r>
      <rPr>
        <b/>
        <u/>
        <sz val="11"/>
        <color rgb="FFFF0000"/>
        <rFont val="Calibri"/>
        <family val="2"/>
        <scheme val="minor"/>
      </rPr>
      <t xml:space="preserve">davon </t>
    </r>
    <r>
      <rPr>
        <sz val="11"/>
        <color theme="1"/>
        <rFont val="Calibri"/>
        <family val="2"/>
        <scheme val="minor"/>
      </rPr>
      <t xml:space="preserve">
zur Herstellung der grundsätzlichen Kompatibilität von Erdgasnetzinfrastruktur mit Wasserstoff (über die bloße Zuspeisung i.S.d. § 3 Nr. 19a EnWG hinaus)</t>
    </r>
  </si>
  <si>
    <t>Ende</t>
  </si>
  <si>
    <t>Abschreibungsmodalitäten gemäß KANU</t>
  </si>
  <si>
    <t>#</t>
  </si>
  <si>
    <t>B Berechnung Kapitalkostenaufschlag (für Zugänge ab 2021)</t>
  </si>
  <si>
    <t>davon Sachanlage-vermögen</t>
  </si>
  <si>
    <t>davon weiteres Anlagevermögen</t>
  </si>
  <si>
    <t>Sachanlage-vermögen</t>
  </si>
  <si>
    <t>weiteres Anlagevermögen</t>
  </si>
  <si>
    <t>BKZ/NAKB</t>
  </si>
  <si>
    <t>NetzID</t>
  </si>
  <si>
    <t>Netzbezeichnung</t>
  </si>
  <si>
    <t>Jahr</t>
  </si>
  <si>
    <t>davon SAV</t>
  </si>
  <si>
    <t>davon WAV</t>
  </si>
  <si>
    <t>BKZ/NAKB/SoPo</t>
  </si>
  <si>
    <t>Mischzins</t>
  </si>
  <si>
    <t>GewSt-Hebesatz
(Basisjahr 2020)</t>
  </si>
  <si>
    <t>D2.BKZ</t>
  </si>
  <si>
    <t>Baukostenzuschüsse</t>
  </si>
  <si>
    <t>Netzanschlusskostenbeiträge</t>
  </si>
  <si>
    <t>SoPo Investitionszuschüsse</t>
  </si>
  <si>
    <t>Kategorie</t>
  </si>
  <si>
    <t>Abbildung der Zinssätze</t>
  </si>
  <si>
    <t>FK-Zins</t>
  </si>
  <si>
    <t>Im Tabellenblatt A_Stammdaten sind die Stammdaten des Netzbetreibers einzutragen. Zudem hat der Netzbetreiber anzugeben, ob die gemeldeten Kapitalkosten originär bei ihm selbst entstehen oder ob diese bei einem oder mehreren Verpächtern entstehen. Zur Plausibilisierung  muss die im Erhebungsbogen angegebene NetzID mit der NetzID des jeweiligen Netzbereichs aus dem Basisjahr übereinstimmen. Des Weiteren sind Netzübergänge im Anschreiben bzw. im Tabellenblatt E_Erläuterung zu nennen.</t>
  </si>
  <si>
    <t>Das Tabellenblatt B_KKAuf berechnet automatisch den aus Sicht der Regulierungskammer aufgrund der vom Netzbetreiber gemeldeten Daten genehmigungsfähigen Kapitalkostenaufschlag. Die Zellen bzgl. der kalkulatorischen Abschreibungen (Gesamt), der kalkulatorischen Verzinsung, der kalkulatorischen Gewerbesteuer sowie der Gesamtbetrag des beantragten Kapitalkostenaufschlags können vom Netzbetreiber überschrieben werden, sollte er einen anderen als den automatisch berechneten Betrag für anerkennungsfähig erachten. Dieses Vorgehen ist im Antrag zu erläutern.</t>
  </si>
  <si>
    <t xml:space="preserve">Erstmalig in einem Kapitalkostenaufschlagverfahren beantragter Wert einer Anlage je Netz-ID. Dieser Wert ist in Folgeanträgen unverändert beizubehalten. Veränderungen im Wertansatz der Anlage ausgehend vom ursprünglichen Ansatz sind über die Spalten "Hinzurechnungen" und "Kürzungen" abzubilden.  </t>
  </si>
  <si>
    <t>Spaltenbezeichnungen in den Tabellenblättern  D_SAV und D3_WAV</t>
  </si>
  <si>
    <t>D1_Anl_Spiegel</t>
  </si>
  <si>
    <t>Im Tabellenblatt "D1_Anl_Spiegel" ist eine Übertragung der Entwicklung des Anlagenvermögens für alle NetzIDs aus dem jeweiligen Tätigkeitsabschluss vorzunehmen.</t>
  </si>
  <si>
    <t xml:space="preserve">Im Tabellenblatt D2_BKZ_NAKB_SoPo sind die für Baukostenzuschüsse, Netzanschlusskostenbeiträge sowie  Sonderposten für Investitionszuschüsse  in dem Basisjahr nachfolgenden Kalenderjahren sich ergebende Baukostenzuschüsse und Netzanschlusskostenbeiträge und Investitionszuschüsse einzutragen. 
Diese setzen sich aus den Baukostenzuschüssen, Netzanschlusskostenbeiträgen und Investitionszuschüssen zusammen, die nach dem Basisjahr der Ausgangsniveauermittlung bis zum letzten abschlossenen Geschäftsjahr entstanden sind sowie den Baukostenzuschüssen, Netzanschlusskostenbeiträgen und Investitionszuschüssen, die nach dem letzten abgeschlossenen Geschäftsjahr bis zum 31.12. des Jahres, welches der Antragstellung folgt, entstehen werden. </t>
  </si>
  <si>
    <t>Im Tabellenblatt D3_WAV ist das Anlagelagevermögen darzustellen, welches nicht zum Sachanlagevermögen im Sinne der GasNEV/ARegV gehört. 
Grundsätzlich sind für weiteres Anlagevermögen die für Sachanlagen und Baukostenzuschüssen/Netzanschlusskostenbeiträgen dargestellten Ausführungen zu beachten.
Bei der Darstellung der Anlagen im Bau ist dabei zudem folgendes zu beachten:
Sofern der Netzbetreiber Anlagen im Bau geltend macht, ist darauf zu achten, dass nur die Buchwerte der Anlagen im Bau angegeben werden, welche im Antragsjahr als Anlage im Bau bilanziert  bzw. voraussichtlich bilanziert werden und bei denen nicht erwartet wird, dass diese für den im Antragsjahr betrachteten Zeitraum in Betrieb genommen werden. 
Wird die Anlage im Bau im Folgejahr erweitert, ist dafür eine neue Zeile - für des Zwecke des KKAufF als seperate Anlage im Bau - in diesem Folgejahr zu erfassen.  Die im Vorjahr angesetzte Anlage im Bau ist für dieses Vorjahr weiter anzusetzen. Sofern die Anlage im Bau im Antragsjahr als Fertiganlage in Betrieb genommen wird, sind die handelsrechtlichen Wertansätze der Anlage im Bau zum 31.12. mit Null anzusetzen.
Die aktivierte Anlage ist sodann im Tabellenblatt "D_SAV" zu erfassen.</t>
  </si>
  <si>
    <t>Hier ist die Zuordnung der im SAV und WAV verwendeten Anlagegruppen, für die Anschaffungs- und Herstellungskosten geltend gemacht werden, zu den HGB-Anlagegruppen vorzunehmen.</t>
  </si>
  <si>
    <t>E_Erläuterung</t>
  </si>
  <si>
    <t>Der Netzbetreiber kann hier Anmerkungen und Erläuterung im Zusammenhang mit der Befüllung des Erhebungsbogens vornehmen. Insbesondere sind die Zugänge, Abgänge sowie Hinzurechnungen und Kürzungen zu erläutern. Des Weiteren sind etwaige Netzübergänge im Tabellenblatt E_Erläuterung aufzulisten.</t>
  </si>
  <si>
    <t>E Erläuterung</t>
  </si>
  <si>
    <t>Wurde KANU 1.0 angewendet? (Zeitraum 2023 - 2024)</t>
  </si>
  <si>
    <t>Wird KANU 2.0 angewendet?</t>
  </si>
  <si>
    <t>Nutzungsdauer unterer Rand gemäß KANU 1.0</t>
  </si>
  <si>
    <t xml:space="preserve">Hierunter sind bspw. Abweichungen durch eventuelle Schlüsseländerungen und aufgrund von Planansätzen auszuweisen. 
Darüber hinaus sind bspw. Nachaktivierungen und /oder Zugänge (z.B.  Anlagenkäufe) aus dem nicht-regulierten Bereich darzustellen. Nachaktivierungen sind im Jahr der Nachaktivierung zu erfassen. 
Eintragungen in dieser Spalte sind im Antrag zu erläutern. </t>
  </si>
  <si>
    <t xml:space="preserve">Hierunter sind bspw. Abweichungen durch eventuelle Schlüsseländerungen und aufgrund von Planansätzen auszuweisen. Darüber hinaus  sind bspw. außerplanmäßige Anlagenabgänge zu erfassen (Verschrottungen, Havarieren usw.). Eintragungen in dieser Spalte sind im Antrag zu erläutern. </t>
  </si>
  <si>
    <t>Ist-Werte für 2024</t>
  </si>
  <si>
    <t>Plan-Daten (=KKAuf25 EHB= Q1 2024)</t>
  </si>
  <si>
    <t>LRB_TH_Gas_KKAuf_v3.0</t>
  </si>
  <si>
    <t>D2_BKZ_NAKB_
SoPo</t>
  </si>
  <si>
    <t>Plan-Daten (Q1 2025)</t>
  </si>
  <si>
    <t>ggf. degressiver Abschreibungssatz gemäß KANU 2.0 ab Jahr 2026 in %</t>
  </si>
  <si>
    <t>Abschreibungs-methode ab 2026 gemäß KANU 2.0 linear oder degressiv</t>
  </si>
  <si>
    <t>(Erwartete) Restwerte zu AK/HK zum Stand 31.12.2025  bereinigt um Investitionsmaßnahmen, Biogaskosten und Wasserstoff</t>
  </si>
  <si>
    <t xml:space="preserve">Im Tabellenblatt D_SAV sind die für Sachanlagen in dem Basisjahr nachfolgenden Kalenderjahren sich ergebende Anschaffungs- und Herstellungskosten einzutragen. 
Diese setzen sich aus den Anschaffungs- und Herstellungskosten zusammen, die nach dem Basisjahr der Ausgangsniveauermittlung bis zum letzten abschlossenen Geschäftsjahr entstanden sind sowie den Anschaffungs- und Herstellungskosten, die nach dem letzten abgeschlossenen Geschäftsjahr bis zum 31.12. des Jahres, welches der Antragstellung folgt, entstehen werden. </t>
  </si>
  <si>
    <t>D_SAV insbesondere bezüglich KANU</t>
  </si>
  <si>
    <t>Die Bildung einer eindeutigen SAV-ID (Spalte 2) ist für das Ausfüllen der weiteren Spalten erforderlich. Die SAV-ID wird automatisch aus den Angaben zur Netz-ID, dem Anschaffungsjahr, der Anlagenruppe sowie dem Suffix gebildet.  Das Suffix ist ein Differenzierungsmerkmal (aufsteigende ganze Zahlen ab 1), sollten die übrigen Felder übereinstimmen. Der Suffix kommt zur Anwendung sofern eine Anlagegruppe mit gleichem Anschaffungsjahr unterschiedlichen Abschreibungsmodalitäten unterliegt.
Die Spalten 18 und 23 beziehen sich auf die KANU 1.0-Festlegung aus November 2022 und deren Anwendung für die Anschaffungsjahre 2023 und 2024. 
Die Spalten 17, 19-22 und 24 sind farblich differenziert dargestellt und beziehen sich auf die KANU 2.0-Festlegung aus September 2024. Diese Festlegung umfasst alle Anschaffungen im Kapitalkostenaufschlag 4. RP ab Anschaffungsjahr 2021 (Ausnahme siehe Liste). Es ist zu beachten, dass in Spalte 22 als angenommenes Nutzungsdauerende maximal das Jahr 2044 auswählbar ist.
Soll ein Wirtschaftsgut, für welches KANU 1.0 bereits Anwendung findet (Spalte 18 wurde mit "ja" beantwortet), auch in 2025 weiterhin verkürzt abgeschrieben werden, so muss zwangsläufig in Spalte 19 für die Anwendung von KANU 2.0 auch "ja" ausgewählt werden. Ansonsten erhöht sich für die Jahre 2025 ff. die Nutzungsdauer wieder auf den unteren Rand gemäß GasNEV. 
In der Spalte 17 sind für die Anschaffungsjahre vor 2026 zwingend die Restwerte aus dem KKAuf 2025 einzutragen, damit die Kalkulation des KKAuf 2026 auf Basis der korrekten Restwerte der Wirtschaftsgüter fortgeführt werden kann.
Die Vorgaben der KANU 2.0-Festlegung werden in der Nebenrechnung ab Spalte AK kalkuliert.
Sämtliche verkürzte Nutzungsdauern, also jegliche Abweichungen von den Vorgaben der GasNEV nach KANU 2.0 sind im schriftlichen Antrag zu erläutern und sachlich begründende Unterlagen vorzulegen. (vgl. Hinweispapier)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</si>
</sst>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 _€_-;\-* #,##0\ _€_-;_-* &quot;-&quot;\ _€_-;_-@_-"/>
    <numFmt numFmtId="165" formatCode="_-* #,##0\ _€_-;\-* #,##0\ _€_-;_-* &quot;-&quot;??\ _€_-;_-@_-"/>
    <numFmt numFmtId="166" formatCode="0_ ;\-0\ "/>
    <numFmt numFmtId="167" formatCode="[$-407]General"/>
    <numFmt numFmtId="168" formatCode="#,##0&quot;    &quot;;&quot;-&quot;#,##0&quot;    &quot;;&quot; -&quot;#&quot;    &quot;;@&quot; &quot;"/>
    <numFmt numFmtId="169" formatCode="[$-407]dd&quot;.&quot;mm&quot;.&quot;yyyy"/>
    <numFmt numFmtId="170" formatCode="0.000000%"/>
    <numFmt numFmtId="171" formatCode="&quot;RW 31.12.&quot;0000"/>
    <numFmt numFmtId="172" formatCode="&quot;AB &quot;#"/>
    <numFmt numFmtId="173" formatCode="#,##0_ ;[Red]\-#,##0\ "/>
    <numFmt numFmtId="174" formatCode="0.000%"/>
    <numFmt numFmtId="175" formatCode="_-* #,##0_-;\-* #,##0_-;_-* &quot;-&quot;??_-;_-@_-"/>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14"/>
      <name val="Calibri"/>
      <family val="2"/>
      <scheme val="minor"/>
    </font>
    <font>
      <b/>
      <sz val="11"/>
      <color rgb="FFFA7D00"/>
      <name val="Calibri"/>
      <family val="2"/>
      <scheme val="minor"/>
    </font>
    <font>
      <sz val="11"/>
      <color rgb="FF000000"/>
      <name val="Calibri"/>
      <family val="2"/>
    </font>
    <font>
      <b/>
      <sz val="14"/>
      <color rgb="FF000000"/>
      <name val="Calibri"/>
      <family val="2"/>
    </font>
    <font>
      <sz val="12"/>
      <color theme="0"/>
      <name val="Calibri"/>
      <family val="2"/>
    </font>
    <font>
      <sz val="11"/>
      <color theme="0"/>
      <name val="Calibri"/>
      <family val="2"/>
    </font>
    <font>
      <b/>
      <sz val="12"/>
      <color rgb="FF000000"/>
      <name val="Calibri"/>
      <family val="2"/>
    </font>
    <font>
      <b/>
      <u/>
      <sz val="16"/>
      <color rgb="FF000000"/>
      <name val="Calibri"/>
      <family val="2"/>
    </font>
    <font>
      <sz val="12"/>
      <color rgb="FF000000"/>
      <name val="Calibri"/>
      <family val="2"/>
    </font>
    <font>
      <sz val="11"/>
      <name val="Calibri"/>
      <family val="2"/>
    </font>
    <font>
      <sz val="10"/>
      <name val="Arial"/>
      <family val="2"/>
    </font>
    <font>
      <sz val="10"/>
      <color theme="1"/>
      <name val="Arial"/>
      <family val="2"/>
    </font>
    <font>
      <sz val="11"/>
      <color rgb="FF9C0006"/>
      <name val="Calibri"/>
      <family val="2"/>
      <scheme val="minor"/>
    </font>
    <font>
      <sz val="11"/>
      <color rgb="FF9C6500"/>
      <name val="Calibri"/>
      <family val="2"/>
      <scheme val="minor"/>
    </font>
    <font>
      <sz val="11"/>
      <color indexed="62"/>
      <name val="Calibri"/>
      <family val="2"/>
    </font>
    <font>
      <b/>
      <sz val="18"/>
      <color indexed="56"/>
      <name val="Cambria"/>
      <family val="2"/>
    </font>
    <font>
      <b/>
      <sz val="15"/>
      <color indexed="56"/>
      <name val="Calibri"/>
      <family val="2"/>
    </font>
    <font>
      <sz val="11"/>
      <color indexed="8"/>
      <name val="Calibri"/>
      <family val="2"/>
    </font>
    <font>
      <sz val="12"/>
      <name val="Calibri"/>
      <family val="2"/>
      <scheme val="minor"/>
    </font>
    <font>
      <b/>
      <u/>
      <sz val="11"/>
      <color rgb="FFFF0000"/>
      <name val="Calibri"/>
      <family val="2"/>
      <scheme val="minor"/>
    </font>
    <font>
      <sz val="11"/>
      <color theme="1"/>
      <name val="Arial"/>
      <family val="2"/>
    </font>
    <font>
      <b/>
      <sz val="11"/>
      <color theme="1"/>
      <name val="Arial"/>
      <family val="2"/>
    </font>
    <font>
      <sz val="12"/>
      <color theme="1"/>
      <name val="Calibri"/>
      <family val="2"/>
      <scheme val="minor"/>
    </font>
    <font>
      <sz val="11"/>
      <name val="Arial"/>
      <family val="2"/>
    </font>
    <font>
      <b/>
      <sz val="11"/>
      <name val="Arial"/>
      <family val="2"/>
    </font>
    <font>
      <sz val="8"/>
      <color theme="1"/>
      <name val="Calibri"/>
      <family val="2"/>
      <scheme val="minor"/>
    </font>
    <font>
      <sz val="11"/>
      <color theme="0"/>
      <name val="Arial"/>
      <family val="2"/>
    </font>
    <font>
      <i/>
      <sz val="11"/>
      <name val="Calibri"/>
      <family val="2"/>
      <scheme val="minor"/>
    </font>
    <font>
      <i/>
      <sz val="11"/>
      <color theme="1"/>
      <name val="Calibri"/>
      <family val="2"/>
      <scheme val="minor"/>
    </font>
  </fonts>
  <fills count="36">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gray0625">
        <fgColor theme="0" tint="-0.499984740745262"/>
        <bgColor theme="5" tint="0.79992065187536243"/>
      </patternFill>
    </fill>
    <fill>
      <patternFill patternType="solid">
        <fgColor rgb="FFE6B9B8"/>
        <bgColor rgb="FFE6B9B8"/>
      </patternFill>
    </fill>
    <fill>
      <patternFill patternType="solid">
        <fgColor rgb="FFF2DCDB"/>
        <bgColor rgb="FFF2DCDB"/>
      </patternFill>
    </fill>
    <fill>
      <patternFill patternType="solid">
        <fgColor theme="4" tint="0.79998168889431442"/>
        <bgColor indexed="65"/>
      </patternFill>
    </fill>
    <fill>
      <patternFill patternType="solid">
        <fgColor theme="5" tint="0.79998168889431442"/>
        <bgColor rgb="FFE6B9B8"/>
      </patternFill>
    </fill>
    <fill>
      <patternFill patternType="solid">
        <fgColor theme="4" tint="0.39997558519241921"/>
        <bgColor rgb="FFE6B9B8"/>
      </patternFill>
    </fill>
    <fill>
      <patternFill patternType="solid">
        <fgColor theme="4"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59999389629810485"/>
        <bgColor indexed="65"/>
      </patternFill>
    </fill>
    <fill>
      <patternFill patternType="gray0625">
        <bgColor theme="5" tint="0.79992065187536243"/>
      </patternFill>
    </fill>
    <fill>
      <patternFill patternType="solid">
        <fgColor theme="0"/>
        <bgColor indexed="64"/>
      </patternFill>
    </fill>
    <fill>
      <patternFill patternType="gray125">
        <bgColor theme="5" tint="0.79995117038483843"/>
      </patternFill>
    </fill>
    <fill>
      <patternFill patternType="solid">
        <fgColor rgb="FFFFC7CE"/>
      </patternFill>
    </fill>
    <fill>
      <patternFill patternType="solid">
        <fgColor rgb="FFFFEB9C"/>
      </patternFill>
    </fill>
    <fill>
      <patternFill patternType="solid">
        <fgColor indexed="47"/>
      </patternFill>
    </fill>
    <fill>
      <patternFill patternType="solid">
        <fgColor indexed="42"/>
      </patternFill>
    </fill>
    <fill>
      <patternFill patternType="solid">
        <fgColor indexed="44"/>
      </patternFill>
    </fill>
    <fill>
      <patternFill patternType="solid">
        <fgColor indexed="11"/>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F2F2F2"/>
        <bgColor indexed="64"/>
      </patternFill>
    </fill>
    <fill>
      <patternFill patternType="solid">
        <fgColor rgb="FFBFBFBF"/>
        <bgColor indexed="64"/>
      </patternFill>
    </fill>
    <fill>
      <patternFill patternType="gray0625">
        <fgColor auto="1"/>
        <bgColor theme="5" tint="0.79998168889431442"/>
      </patternFill>
    </fill>
    <fill>
      <patternFill patternType="solid">
        <fgColor theme="3" tint="0.39997558519241921"/>
        <bgColor indexed="64"/>
      </patternFill>
    </fill>
    <fill>
      <patternFill patternType="solid">
        <fgColor theme="0" tint="-0.34998626667073579"/>
        <bgColor indexed="64"/>
      </patternFill>
    </fill>
    <fill>
      <patternFill patternType="lightUp"/>
    </fill>
    <fill>
      <patternFill patternType="solid">
        <fgColor rgb="FFFFFF99"/>
        <bgColor indexed="64"/>
      </patternFill>
    </fill>
  </fills>
  <borders count="5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style="thin">
        <color rgb="FF7F7F7F"/>
      </top>
      <bottom style="thin">
        <color rgb="FF7F7F7F"/>
      </bottom>
      <diagonal/>
    </border>
    <border>
      <left/>
      <right/>
      <top/>
      <bottom style="thin">
        <color rgb="FF7F7F7F"/>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medium">
        <color indexed="64"/>
      </left>
      <right/>
      <top/>
      <bottom/>
      <diagonal/>
    </border>
    <border>
      <left/>
      <right style="medium">
        <color indexed="64"/>
      </right>
      <top/>
      <bottom/>
      <diagonal/>
    </border>
    <border>
      <left/>
      <right/>
      <top/>
      <bottom style="thick">
        <color indexed="62"/>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3F3F3F"/>
      </left>
      <right style="medium">
        <color indexed="64"/>
      </right>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3F3F3F"/>
      </left>
      <right style="medium">
        <color indexed="64"/>
      </right>
      <top style="thin">
        <color rgb="FF3F3F3F"/>
      </top>
      <bottom style="medium">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diagonal/>
    </border>
    <border>
      <left style="thin">
        <color rgb="FF3F3F3F"/>
      </left>
      <right style="thin">
        <color rgb="FF3F3F3F"/>
      </right>
      <top style="thin">
        <color rgb="FF3F3F3F"/>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4">
    <xf numFmtId="0" fontId="0" fillId="0" borderId="0"/>
    <xf numFmtId="0" fontId="2" fillId="2" borderId="2" applyNumberFormat="0" applyAlignment="0" applyProtection="0"/>
    <xf numFmtId="0" fontId="1" fillId="3"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9" fontId="1" fillId="0" borderId="0" applyFont="0" applyFill="0" applyBorder="0" applyAlignment="0" applyProtection="0"/>
    <xf numFmtId="0" fontId="11" fillId="2" borderId="1" applyNumberFormat="0" applyAlignment="0" applyProtection="0"/>
    <xf numFmtId="0" fontId="1" fillId="9" borderId="0" applyNumberFormat="0" applyBorder="0" applyAlignment="0" applyProtection="0"/>
    <xf numFmtId="164" fontId="5" fillId="14" borderId="0">
      <alignment horizontal="left" vertical="center"/>
    </xf>
    <xf numFmtId="0" fontId="20" fillId="0" borderId="0"/>
    <xf numFmtId="0" fontId="22" fillId="20" borderId="0" applyNumberFormat="0" applyBorder="0" applyAlignment="0" applyProtection="0"/>
    <xf numFmtId="0" fontId="23" fillId="21" borderId="0" applyNumberFormat="0" applyBorder="0" applyAlignment="0" applyProtection="0"/>
    <xf numFmtId="0" fontId="24" fillId="22" borderId="23" applyNumberFormat="0" applyAlignment="0" applyProtection="0"/>
    <xf numFmtId="0" fontId="25" fillId="0" borderId="0" applyNumberFormat="0" applyFill="0" applyBorder="0" applyAlignment="0" applyProtection="0"/>
    <xf numFmtId="0" fontId="26" fillId="0" borderId="26" applyNumberFormat="0" applyFill="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9" fontId="20" fillId="0" borderId="0" applyFont="0" applyFill="0" applyBorder="0" applyAlignment="0" applyProtection="0"/>
    <xf numFmtId="164" fontId="5" fillId="12" borderId="0">
      <alignment horizontal="left" vertical="center"/>
    </xf>
    <xf numFmtId="164" fontId="2" fillId="2" borderId="2" applyAlignment="0" applyProtection="0"/>
    <xf numFmtId="164" fontId="1" fillId="16" borderId="3">
      <alignment horizontal="left" vertical="center"/>
      <protection locked="0"/>
    </xf>
    <xf numFmtId="43" fontId="1" fillId="0" borderId="0" applyFont="0" applyFill="0" applyBorder="0" applyAlignment="0" applyProtection="0"/>
  </cellStyleXfs>
  <cellXfs count="308">
    <xf numFmtId="0" fontId="0" fillId="0" borderId="0" xfId="0"/>
    <xf numFmtId="0" fontId="1" fillId="3" borderId="3" xfId="2" applyBorder="1" applyAlignment="1" applyProtection="1">
      <alignment horizontal="center" vertical="center" wrapText="1"/>
    </xf>
    <xf numFmtId="0" fontId="0" fillId="3" borderId="3" xfId="2" applyFont="1" applyBorder="1" applyAlignment="1" applyProtection="1">
      <alignment horizontal="center" vertical="center" wrapText="1"/>
    </xf>
    <xf numFmtId="0" fontId="10" fillId="4" borderId="4" xfId="3" applyFont="1" applyBorder="1" applyProtection="1"/>
    <xf numFmtId="0" fontId="10" fillId="4" borderId="6" xfId="3" applyFont="1" applyBorder="1" applyProtection="1"/>
    <xf numFmtId="0" fontId="10" fillId="4" borderId="5" xfId="3" applyFont="1" applyBorder="1" applyProtection="1"/>
    <xf numFmtId="0" fontId="5" fillId="0" borderId="0" xfId="0" applyFont="1" applyProtection="1"/>
    <xf numFmtId="0" fontId="5" fillId="0" borderId="0" xfId="0" applyFont="1" applyFill="1" applyBorder="1" applyAlignment="1" applyProtection="1">
      <alignment horizontal="centerContinuous" vertical="center"/>
    </xf>
    <xf numFmtId="0" fontId="4" fillId="0" borderId="0" xfId="0" applyFont="1" applyProtection="1"/>
    <xf numFmtId="0" fontId="10" fillId="4" borderId="3" xfId="3" applyFont="1" applyBorder="1" applyProtection="1"/>
    <xf numFmtId="0" fontId="10" fillId="4" borderId="3" xfId="3" applyFont="1" applyBorder="1" applyAlignment="1" applyProtection="1">
      <alignment horizontal="centerContinuous" vertical="center" wrapText="1"/>
    </xf>
    <xf numFmtId="0" fontId="10" fillId="0" borderId="0" xfId="0" applyFont="1" applyProtection="1"/>
    <xf numFmtId="0" fontId="6" fillId="0" borderId="0" xfId="0" applyFont="1" applyBorder="1" applyAlignment="1" applyProtection="1">
      <alignment horizontal="left" vertical="center"/>
    </xf>
    <xf numFmtId="0" fontId="0" fillId="3" borderId="3" xfId="2" applyFont="1" applyBorder="1" applyAlignment="1" applyProtection="1">
      <alignment horizontal="center" vertical="center"/>
    </xf>
    <xf numFmtId="0" fontId="0" fillId="0" borderId="0" xfId="0" applyProtection="1"/>
    <xf numFmtId="165" fontId="2" fillId="2" borderId="2" xfId="1" applyNumberFormat="1" applyFont="1" applyProtection="1"/>
    <xf numFmtId="165" fontId="1" fillId="5" borderId="1" xfId="4" applyNumberFormat="1" applyBorder="1" applyProtection="1">
      <protection locked="0"/>
    </xf>
    <xf numFmtId="0" fontId="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0" fillId="3" borderId="3" xfId="2" applyFont="1" applyBorder="1" applyAlignment="1" applyProtection="1">
      <alignment vertical="center" wrapText="1"/>
    </xf>
    <xf numFmtId="0" fontId="7" fillId="0" borderId="0" xfId="0" applyFont="1" applyProtection="1"/>
    <xf numFmtId="0" fontId="10" fillId="4" borderId="4" xfId="3" applyFont="1" applyBorder="1" applyAlignment="1" applyProtection="1">
      <alignment vertical="center"/>
    </xf>
    <xf numFmtId="0" fontId="10" fillId="4" borderId="6" xfId="3" applyFont="1" applyBorder="1" applyAlignment="1" applyProtection="1">
      <alignment vertical="center"/>
    </xf>
    <xf numFmtId="0" fontId="10" fillId="4" borderId="5" xfId="3" applyFont="1" applyBorder="1" applyAlignment="1" applyProtection="1">
      <alignment vertical="center"/>
    </xf>
    <xf numFmtId="0" fontId="10" fillId="4" borderId="4" xfId="3" applyFont="1" applyBorder="1" applyAlignment="1" applyProtection="1"/>
    <xf numFmtId="0" fontId="10" fillId="4" borderId="6" xfId="3" applyFont="1" applyBorder="1" applyAlignment="1" applyProtection="1"/>
    <xf numFmtId="0" fontId="1" fillId="3" borderId="3" xfId="2" applyBorder="1" applyAlignment="1" applyProtection="1">
      <alignment vertical="center" wrapText="1"/>
    </xf>
    <xf numFmtId="0" fontId="0" fillId="0" borderId="0" xfId="0" applyAlignment="1" applyProtection="1">
      <alignment vertical="center" wrapText="1"/>
    </xf>
    <xf numFmtId="165" fontId="5" fillId="0" borderId="0" xfId="0" applyNumberFormat="1" applyFont="1" applyBorder="1" applyProtection="1"/>
    <xf numFmtId="0" fontId="5" fillId="0" borderId="0" xfId="0" applyFont="1" applyProtection="1"/>
    <xf numFmtId="1" fontId="0" fillId="0" borderId="0" xfId="0" applyNumberFormat="1" applyProtection="1"/>
    <xf numFmtId="1" fontId="1" fillId="5" borderId="1" xfId="4" applyNumberFormat="1" applyBorder="1" applyProtection="1">
      <protection locked="0"/>
    </xf>
    <xf numFmtId="165" fontId="1" fillId="5" borderId="7" xfId="4" applyNumberFormat="1" applyBorder="1" applyAlignment="1" applyProtection="1">
      <alignment horizontal="center" vertical="center"/>
      <protection locked="0"/>
    </xf>
    <xf numFmtId="165" fontId="0" fillId="5" borderId="1" xfId="4" applyNumberFormat="1" applyFont="1" applyBorder="1" applyProtection="1">
      <protection locked="0"/>
    </xf>
    <xf numFmtId="165" fontId="1" fillId="5" borderId="1" xfId="4" applyNumberFormat="1" applyBorder="1" applyAlignment="1" applyProtection="1">
      <alignment horizontal="center" vertical="center"/>
      <protection locked="0"/>
    </xf>
    <xf numFmtId="166" fontId="1" fillId="5" borderId="10" xfId="4" applyNumberFormat="1" applyBorder="1" applyAlignment="1" applyProtection="1">
      <alignment horizontal="center" vertical="center"/>
      <protection locked="0"/>
    </xf>
    <xf numFmtId="0" fontId="3" fillId="0" borderId="3" xfId="0" applyFont="1" applyBorder="1" applyAlignment="1" applyProtection="1">
      <alignment wrapText="1"/>
    </xf>
    <xf numFmtId="0" fontId="1" fillId="3" borderId="4" xfId="2" applyBorder="1" applyAlignment="1" applyProtection="1">
      <alignment horizontal="left" vertical="center"/>
    </xf>
    <xf numFmtId="0" fontId="1" fillId="3" borderId="5" xfId="2" applyBorder="1" applyAlignment="1" applyProtection="1">
      <alignment horizontal="left" vertical="center"/>
    </xf>
    <xf numFmtId="1" fontId="3" fillId="5" borderId="7" xfId="4" applyNumberFormat="1" applyFont="1" applyBorder="1" applyAlignment="1" applyProtection="1">
      <alignment horizontal="center" vertical="center"/>
      <protection locked="0"/>
    </xf>
    <xf numFmtId="166" fontId="0" fillId="5" borderId="8" xfId="4" applyNumberFormat="1" applyFont="1" applyBorder="1" applyAlignment="1" applyProtection="1">
      <alignment horizontal="center" vertical="center"/>
      <protection locked="0"/>
    </xf>
    <xf numFmtId="0" fontId="5" fillId="3" borderId="3" xfId="2" applyFont="1" applyBorder="1" applyAlignment="1" applyProtection="1">
      <alignment horizontal="center" vertical="center" wrapText="1"/>
    </xf>
    <xf numFmtId="0" fontId="3" fillId="3" borderId="3" xfId="2" applyFont="1" applyBorder="1" applyAlignment="1" applyProtection="1">
      <alignment horizontal="center" vertical="center" wrapText="1"/>
    </xf>
    <xf numFmtId="1" fontId="1" fillId="6" borderId="1" xfId="4" applyNumberFormat="1" applyFill="1" applyBorder="1" applyAlignment="1" applyProtection="1">
      <alignment horizontal="center"/>
      <protection locked="0"/>
    </xf>
    <xf numFmtId="0" fontId="10" fillId="4" borderId="5" xfId="3" applyFont="1" applyBorder="1" applyAlignment="1" applyProtection="1"/>
    <xf numFmtId="165" fontId="11" fillId="2" borderId="1" xfId="6" applyNumberFormat="1" applyProtection="1"/>
    <xf numFmtId="166" fontId="1" fillId="5" borderId="1" xfId="4" applyNumberFormat="1" applyBorder="1" applyProtection="1">
      <protection locked="0"/>
    </xf>
    <xf numFmtId="10" fontId="1" fillId="5" borderId="7" xfId="5" applyNumberFormat="1" applyFill="1" applyBorder="1" applyAlignment="1" applyProtection="1">
      <alignment horizontal="center" vertical="center"/>
      <protection locked="0"/>
    </xf>
    <xf numFmtId="0" fontId="0" fillId="3" borderId="3" xfId="2" applyFont="1" applyBorder="1" applyAlignment="1" applyProtection="1">
      <alignment horizontal="left" vertical="center" wrapText="1"/>
    </xf>
    <xf numFmtId="0" fontId="10" fillId="4" borderId="4" xfId="3" applyFont="1" applyBorder="1" applyAlignment="1" applyProtection="1">
      <alignment horizontal="left" vertical="center"/>
    </xf>
    <xf numFmtId="165" fontId="1" fillId="5" borderId="8" xfId="4" applyNumberFormat="1" applyBorder="1" applyAlignment="1" applyProtection="1">
      <alignment horizontal="center" vertical="center"/>
    </xf>
    <xf numFmtId="166" fontId="1" fillId="5" borderId="8" xfId="4" applyNumberFormat="1" applyBorder="1" applyAlignment="1" applyProtection="1">
      <alignment horizontal="center" vertical="center"/>
    </xf>
    <xf numFmtId="165" fontId="2" fillId="2" borderId="2" xfId="1" applyNumberFormat="1" applyProtection="1"/>
    <xf numFmtId="1" fontId="2" fillId="2" borderId="2" xfId="1" applyNumberFormat="1" applyAlignment="1" applyProtection="1">
      <alignment horizontal="center" vertical="center"/>
    </xf>
    <xf numFmtId="0" fontId="13" fillId="0" borderId="0" xfId="0" applyFont="1"/>
    <xf numFmtId="0" fontId="0" fillId="0" borderId="0" xfId="0"/>
    <xf numFmtId="0" fontId="0" fillId="0" borderId="0" xfId="0" applyFill="1" applyBorder="1"/>
    <xf numFmtId="0" fontId="14" fillId="0" borderId="0" xfId="0" applyFont="1" applyFill="1" applyBorder="1"/>
    <xf numFmtId="0" fontId="15" fillId="0" borderId="0" xfId="0" applyFont="1" applyFill="1" applyBorder="1"/>
    <xf numFmtId="0" fontId="16" fillId="0" borderId="0" xfId="0" applyFont="1"/>
    <xf numFmtId="0" fontId="0" fillId="0" borderId="0" xfId="0"/>
    <xf numFmtId="0" fontId="17" fillId="0" borderId="0" xfId="0" applyFont="1"/>
    <xf numFmtId="0" fontId="19" fillId="0" borderId="11" xfId="0" applyFont="1" applyBorder="1" applyAlignment="1">
      <alignment vertical="center" wrapText="1"/>
    </xf>
    <xf numFmtId="0" fontId="18" fillId="0" borderId="0" xfId="0" applyFont="1" applyFill="1" applyBorder="1"/>
    <xf numFmtId="0" fontId="12" fillId="0" borderId="0" xfId="0" applyFont="1" applyBorder="1" applyAlignment="1">
      <alignment wrapText="1"/>
    </xf>
    <xf numFmtId="0" fontId="16" fillId="0" borderId="0" xfId="0" applyFont="1" applyFill="1" applyBorder="1"/>
    <xf numFmtId="0" fontId="13" fillId="0" borderId="0" xfId="0" applyFont="1" applyBorder="1"/>
    <xf numFmtId="0" fontId="12" fillId="0" borderId="0" xfId="0" applyFont="1" applyAlignment="1">
      <alignment vertical="center"/>
    </xf>
    <xf numFmtId="0" fontId="0" fillId="8" borderId="11" xfId="0" applyFill="1" applyBorder="1" applyAlignment="1">
      <alignment vertical="top" wrapText="1"/>
    </xf>
    <xf numFmtId="0" fontId="0" fillId="8" borderId="11" xfId="0" applyFill="1" applyBorder="1" applyAlignment="1">
      <alignment vertical="top"/>
    </xf>
    <xf numFmtId="0" fontId="18" fillId="7" borderId="11" xfId="0" applyFont="1" applyFill="1" applyBorder="1" applyAlignment="1">
      <alignment vertical="top"/>
    </xf>
    <xf numFmtId="165" fontId="1" fillId="9" borderId="1" xfId="7" applyNumberFormat="1" applyBorder="1" applyProtection="1">
      <protection locked="0"/>
    </xf>
    <xf numFmtId="165" fontId="1" fillId="9" borderId="2" xfId="7" applyNumberFormat="1" applyBorder="1" applyProtection="1"/>
    <xf numFmtId="1" fontId="1" fillId="9" borderId="1" xfId="7" applyNumberFormat="1" applyBorder="1" applyProtection="1">
      <protection locked="0"/>
    </xf>
    <xf numFmtId="165" fontId="0" fillId="9" borderId="1" xfId="7" quotePrefix="1" applyNumberFormat="1" applyFont="1" applyBorder="1" applyAlignment="1" applyProtection="1">
      <alignment wrapText="1"/>
      <protection locked="0"/>
    </xf>
    <xf numFmtId="49" fontId="0" fillId="9" borderId="1" xfId="7" quotePrefix="1" applyNumberFormat="1" applyFont="1" applyBorder="1" applyAlignment="1" applyProtection="1">
      <alignment wrapText="1"/>
      <protection locked="0"/>
    </xf>
    <xf numFmtId="165" fontId="0" fillId="9" borderId="1" xfId="7" applyNumberFormat="1" applyFont="1" applyBorder="1" applyAlignment="1" applyProtection="1">
      <alignment wrapText="1"/>
      <protection locked="0"/>
    </xf>
    <xf numFmtId="0" fontId="0" fillId="3" borderId="4" xfId="2" applyFont="1" applyBorder="1" applyAlignment="1" applyProtection="1">
      <alignment horizontal="center" vertical="center" wrapText="1"/>
    </xf>
    <xf numFmtId="165" fontId="0" fillId="9" borderId="12" xfId="7" applyNumberFormat="1" applyFont="1" applyBorder="1" applyAlignment="1" applyProtection="1">
      <alignment wrapText="1"/>
      <protection locked="0"/>
    </xf>
    <xf numFmtId="165" fontId="1" fillId="9" borderId="12" xfId="7" applyNumberFormat="1" applyBorder="1" applyProtection="1">
      <protection locked="0"/>
    </xf>
    <xf numFmtId="165" fontId="0" fillId="0" borderId="0" xfId="7" applyNumberFormat="1" applyFont="1" applyFill="1" applyBorder="1" applyAlignment="1" applyProtection="1">
      <alignment wrapText="1"/>
      <protection locked="0"/>
    </xf>
    <xf numFmtId="0" fontId="0" fillId="0" borderId="0" xfId="0" applyFill="1"/>
    <xf numFmtId="167" fontId="19" fillId="12" borderId="11" xfId="0" applyNumberFormat="1" applyFont="1" applyFill="1" applyBorder="1" applyAlignment="1" applyProtection="1">
      <alignment horizontal="center" vertical="center" wrapText="1"/>
    </xf>
    <xf numFmtId="0" fontId="12" fillId="11" borderId="11" xfId="0" applyFont="1" applyFill="1" applyBorder="1"/>
    <xf numFmtId="168" fontId="0" fillId="13" borderId="11" xfId="0" applyNumberFormat="1" applyFill="1" applyBorder="1" applyAlignment="1" applyProtection="1">
      <protection locked="0"/>
    </xf>
    <xf numFmtId="168" fontId="0" fillId="13" borderId="11" xfId="0" applyNumberFormat="1" applyFill="1" applyBorder="1" applyAlignment="1" applyProtection="1">
      <alignment horizontal="center"/>
      <protection locked="0"/>
    </xf>
    <xf numFmtId="169" fontId="0" fillId="13" borderId="11" xfId="0" applyNumberFormat="1" applyFill="1" applyBorder="1" applyAlignment="1" applyProtection="1">
      <alignment horizontal="center"/>
      <protection locked="0"/>
    </xf>
    <xf numFmtId="0" fontId="0" fillId="10" borderId="11" xfId="0" applyFill="1" applyBorder="1" applyAlignment="1" applyProtection="1">
      <alignment vertical="center"/>
      <protection locked="0"/>
    </xf>
    <xf numFmtId="0" fontId="0" fillId="10" borderId="11" xfId="0" applyFill="1" applyBorder="1" applyAlignment="1" applyProtection="1">
      <alignment vertical="center" wrapText="1"/>
      <protection locked="0"/>
    </xf>
    <xf numFmtId="49" fontId="0" fillId="10" borderId="11" xfId="0" applyNumberFormat="1" applyFill="1" applyBorder="1" applyAlignment="1" applyProtection="1">
      <alignment vertical="center" wrapText="1"/>
      <protection locked="0"/>
    </xf>
    <xf numFmtId="0" fontId="16" fillId="0" borderId="0" xfId="0" applyFont="1" applyProtection="1"/>
    <xf numFmtId="0" fontId="3" fillId="0" borderId="0" xfId="0" applyFont="1" applyProtection="1"/>
    <xf numFmtId="165" fontId="2" fillId="2" borderId="14" xfId="1" applyNumberFormat="1" applyBorder="1" applyProtection="1"/>
    <xf numFmtId="10" fontId="0" fillId="0" borderId="0" xfId="0" applyNumberFormat="1" applyProtection="1"/>
    <xf numFmtId="0" fontId="5" fillId="4" borderId="4" xfId="3" applyFont="1" applyBorder="1" applyAlignment="1" applyProtection="1"/>
    <xf numFmtId="164" fontId="5" fillId="14" borderId="3" xfId="8" applyBorder="1">
      <alignment horizontal="left" vertical="center"/>
    </xf>
    <xf numFmtId="166" fontId="5" fillId="14" borderId="3" xfId="8" applyNumberFormat="1" applyBorder="1">
      <alignment horizontal="left" vertical="center"/>
    </xf>
    <xf numFmtId="165" fontId="1" fillId="17" borderId="2" xfId="4" applyNumberFormat="1" applyFill="1" applyBorder="1" applyProtection="1">
      <protection locked="0"/>
    </xf>
    <xf numFmtId="0" fontId="8" fillId="18" borderId="0" xfId="0" applyFont="1" applyFill="1" applyBorder="1" applyProtection="1"/>
    <xf numFmtId="166" fontId="1" fillId="13" borderId="1" xfId="4" applyNumberFormat="1" applyFill="1" applyBorder="1" applyAlignment="1" applyProtection="1">
      <alignment horizontal="center" vertical="center"/>
      <protection locked="0"/>
    </xf>
    <xf numFmtId="0" fontId="0" fillId="18" borderId="3" xfId="0" applyFill="1" applyBorder="1" applyAlignment="1" applyProtection="1">
      <alignment horizontal="left" vertical="center"/>
    </xf>
    <xf numFmtId="0" fontId="0" fillId="14" borderId="3" xfId="2" applyFont="1" applyFill="1" applyBorder="1" applyAlignment="1" applyProtection="1">
      <alignment horizontal="center" vertical="center" wrapText="1"/>
    </xf>
    <xf numFmtId="0" fontId="10" fillId="4" borderId="6" xfId="3" applyFont="1" applyBorder="1" applyAlignment="1" applyProtection="1">
      <alignment horizontal="left" vertical="center"/>
    </xf>
    <xf numFmtId="165" fontId="1" fillId="9" borderId="0" xfId="7" applyNumberFormat="1" applyBorder="1" applyProtection="1"/>
    <xf numFmtId="0" fontId="0" fillId="18" borderId="0" xfId="7" applyFont="1" applyFill="1"/>
    <xf numFmtId="0" fontId="1" fillId="18" borderId="0" xfId="7" applyFill="1"/>
    <xf numFmtId="0" fontId="0" fillId="18" borderId="0" xfId="4" applyFont="1" applyFill="1"/>
    <xf numFmtId="0" fontId="1" fillId="18" borderId="0" xfId="4" applyFill="1"/>
    <xf numFmtId="0" fontId="0" fillId="0" borderId="0" xfId="7" applyFont="1" applyFill="1" applyBorder="1"/>
    <xf numFmtId="0" fontId="1" fillId="0" borderId="0" xfId="7" applyFill="1" applyBorder="1"/>
    <xf numFmtId="0" fontId="0" fillId="0" borderId="0" xfId="4" applyFont="1" applyFill="1" applyBorder="1"/>
    <xf numFmtId="0" fontId="1" fillId="0" borderId="0" xfId="4" applyFill="1" applyBorder="1"/>
    <xf numFmtId="0" fontId="0" fillId="0" borderId="0" xfId="7" applyFont="1" applyFill="1" applyBorder="1" applyProtection="1"/>
    <xf numFmtId="10" fontId="11" fillId="0" borderId="0" xfId="6" applyNumberFormat="1" applyFill="1" applyBorder="1" applyProtection="1"/>
    <xf numFmtId="10" fontId="1" fillId="0" borderId="0" xfId="7" applyNumberFormat="1" applyFill="1" applyBorder="1" applyProtection="1"/>
    <xf numFmtId="10" fontId="1" fillId="0" borderId="0" xfId="4" applyNumberFormat="1" applyFill="1" applyBorder="1" applyProtection="1"/>
    <xf numFmtId="10" fontId="23" fillId="0" borderId="0" xfId="11" applyNumberFormat="1" applyFill="1" applyBorder="1" applyProtection="1"/>
    <xf numFmtId="10" fontId="22" fillId="0" borderId="0" xfId="10" applyNumberFormat="1" applyFill="1" applyBorder="1" applyProtection="1"/>
    <xf numFmtId="165" fontId="1" fillId="5" borderId="1" xfId="4" applyNumberFormat="1" applyBorder="1" applyAlignment="1" applyProtection="1">
      <alignment wrapText="1"/>
      <protection locked="0"/>
    </xf>
    <xf numFmtId="165" fontId="0" fillId="5" borderId="1" xfId="4" applyNumberFormat="1" applyFont="1" applyBorder="1" applyAlignment="1" applyProtection="1">
      <alignment wrapText="1"/>
      <protection locked="0"/>
    </xf>
    <xf numFmtId="165" fontId="11" fillId="15" borderId="1" xfId="6" applyNumberFormat="1" applyFill="1" applyProtection="1"/>
    <xf numFmtId="1" fontId="0" fillId="0" borderId="0" xfId="0" applyNumberFormat="1" applyFill="1" applyBorder="1"/>
    <xf numFmtId="1" fontId="0" fillId="0" borderId="0" xfId="0" applyNumberFormat="1" applyFill="1" applyBorder="1" applyProtection="1"/>
    <xf numFmtId="0" fontId="1" fillId="3" borderId="5" xfId="2" applyBorder="1" applyAlignment="1" applyProtection="1">
      <alignment vertical="center" wrapText="1"/>
    </xf>
    <xf numFmtId="165" fontId="1" fillId="5" borderId="7" xfId="4" applyNumberFormat="1" applyBorder="1" applyProtection="1">
      <protection locked="0"/>
    </xf>
    <xf numFmtId="165" fontId="0" fillId="5" borderId="7" xfId="4" applyNumberFormat="1" applyFont="1" applyBorder="1" applyProtection="1">
      <protection locked="0"/>
    </xf>
    <xf numFmtId="165" fontId="5" fillId="0" borderId="0" xfId="0" applyNumberFormat="1" applyFont="1" applyFill="1" applyBorder="1" applyProtection="1"/>
    <xf numFmtId="3" fontId="5" fillId="0" borderId="3" xfId="0" applyNumberFormat="1" applyFont="1" applyBorder="1" applyProtection="1"/>
    <xf numFmtId="1" fontId="1" fillId="5" borderId="12" xfId="4" applyNumberFormat="1" applyBorder="1" applyProtection="1">
      <protection locked="0"/>
    </xf>
    <xf numFmtId="0" fontId="0" fillId="26" borderId="3" xfId="2" applyFont="1" applyFill="1" applyBorder="1" applyAlignment="1" applyProtection="1">
      <alignment horizontal="center" vertical="center" wrapText="1"/>
    </xf>
    <xf numFmtId="1" fontId="1" fillId="13" borderId="12" xfId="4" applyNumberFormat="1" applyFill="1" applyBorder="1" applyProtection="1">
      <protection locked="0"/>
    </xf>
    <xf numFmtId="0" fontId="0" fillId="0" borderId="0" xfId="0" applyAlignment="1" applyProtection="1">
      <alignment vertical="center" wrapText="1"/>
    </xf>
    <xf numFmtId="0" fontId="0" fillId="0" borderId="0" xfId="0" applyAlignment="1" applyProtection="1">
      <alignment wrapText="1"/>
    </xf>
    <xf numFmtId="165" fontId="0" fillId="15" borderId="7" xfId="4" applyNumberFormat="1" applyFont="1" applyFill="1" applyBorder="1" applyProtection="1"/>
    <xf numFmtId="0" fontId="5" fillId="4" borderId="4" xfId="3" applyFont="1" applyBorder="1" applyAlignment="1" applyProtection="1">
      <alignment horizontal="center"/>
    </xf>
    <xf numFmtId="0" fontId="10" fillId="4" borderId="4" xfId="3" applyFont="1" applyBorder="1" applyAlignment="1" applyProtection="1">
      <alignment vertical="center"/>
    </xf>
    <xf numFmtId="0" fontId="5" fillId="4" borderId="4" xfId="3" applyFont="1" applyBorder="1" applyAlignment="1" applyProtection="1">
      <alignment horizontal="center"/>
    </xf>
    <xf numFmtId="0" fontId="7" fillId="0" borderId="0" xfId="0" applyFont="1" applyAlignment="1" applyProtection="1">
      <alignment vertical="center"/>
    </xf>
    <xf numFmtId="0" fontId="6" fillId="0" borderId="0" xfId="0" applyFont="1" applyProtection="1"/>
    <xf numFmtId="0" fontId="6" fillId="12" borderId="22" xfId="3" applyFont="1" applyFill="1" applyBorder="1" applyAlignment="1" applyProtection="1">
      <alignment horizontal="center" vertical="top"/>
    </xf>
    <xf numFmtId="164" fontId="6" fillId="12" borderId="18" xfId="20" applyFont="1" applyFill="1" applyBorder="1">
      <alignment horizontal="left" vertical="center"/>
    </xf>
    <xf numFmtId="0" fontId="28" fillId="0" borderId="0" xfId="0" applyFont="1" applyAlignment="1" applyProtection="1">
      <alignment horizontal="center" vertical="center" wrapText="1"/>
    </xf>
    <xf numFmtId="0" fontId="28" fillId="12" borderId="27" xfId="3" applyFont="1" applyFill="1" applyBorder="1" applyAlignment="1" applyProtection="1">
      <alignment horizontal="center" vertical="center" wrapText="1"/>
    </xf>
    <xf numFmtId="164" fontId="28" fillId="12" borderId="0" xfId="20" applyFont="1" applyFill="1" applyBorder="1" applyAlignment="1">
      <alignment horizontal="center" vertical="center" wrapText="1"/>
    </xf>
    <xf numFmtId="0" fontId="0" fillId="3" borderId="31" xfId="2" applyFont="1" applyBorder="1" applyAlignment="1" applyProtection="1">
      <alignment vertical="center" wrapText="1"/>
    </xf>
    <xf numFmtId="0" fontId="0" fillId="3" borderId="32" xfId="2" applyFont="1" applyBorder="1" applyAlignment="1" applyProtection="1">
      <alignment vertical="center" wrapText="1"/>
    </xf>
    <xf numFmtId="164" fontId="6" fillId="14" borderId="4" xfId="20" applyFont="1" applyFill="1" applyBorder="1" applyAlignment="1">
      <alignment vertical="center"/>
    </xf>
    <xf numFmtId="164" fontId="6" fillId="14" borderId="6" xfId="20" applyFont="1" applyFill="1" applyBorder="1" applyAlignment="1">
      <alignment vertical="center"/>
    </xf>
    <xf numFmtId="164" fontId="0" fillId="0" borderId="24" xfId="0" applyNumberFormat="1" applyBorder="1" applyProtection="1"/>
    <xf numFmtId="164" fontId="0" fillId="0" borderId="0" xfId="0" applyNumberFormat="1" applyBorder="1" applyProtection="1"/>
    <xf numFmtId="164" fontId="0" fillId="0" borderId="25" xfId="0" applyNumberFormat="1" applyBorder="1" applyProtection="1"/>
    <xf numFmtId="1" fontId="5" fillId="0" borderId="3" xfId="0" applyNumberFormat="1" applyFont="1" applyBorder="1" applyAlignment="1" applyProtection="1">
      <alignment vertical="center"/>
    </xf>
    <xf numFmtId="49" fontId="4" fillId="0" borderId="15" xfId="0" applyNumberFormat="1" applyFont="1" applyFill="1" applyBorder="1" applyAlignment="1" applyProtection="1">
      <alignment horizontal="left" vertical="center" wrapText="1"/>
    </xf>
    <xf numFmtId="0" fontId="4" fillId="0" borderId="21" xfId="0" applyFont="1" applyFill="1" applyBorder="1" applyAlignment="1" applyProtection="1">
      <alignment vertical="center" wrapText="1"/>
    </xf>
    <xf numFmtId="164" fontId="2" fillId="2" borderId="31" xfId="21" applyNumberFormat="1" applyBorder="1" applyAlignment="1" applyProtection="1">
      <alignment vertical="center"/>
    </xf>
    <xf numFmtId="164" fontId="2" fillId="2" borderId="3" xfId="21" applyNumberFormat="1" applyBorder="1" applyAlignment="1" applyProtection="1">
      <alignment vertical="center"/>
    </xf>
    <xf numFmtId="164" fontId="2" fillId="2" borderId="32" xfId="21" applyNumberFormat="1" applyBorder="1" applyAlignment="1" applyProtection="1">
      <alignment vertical="center"/>
    </xf>
    <xf numFmtId="0" fontId="5" fillId="0" borderId="0" xfId="0" applyFont="1" applyAlignment="1" applyProtection="1">
      <alignment vertical="center"/>
    </xf>
    <xf numFmtId="49" fontId="4" fillId="0" borderId="3" xfId="0" applyNumberFormat="1" applyFont="1" applyFill="1" applyBorder="1" applyAlignment="1" applyProtection="1">
      <alignment horizontal="left" vertical="center" wrapText="1"/>
    </xf>
    <xf numFmtId="0" fontId="4" fillId="0" borderId="4" xfId="0" applyFont="1" applyFill="1" applyBorder="1" applyAlignment="1" applyProtection="1">
      <alignment vertical="center" wrapText="1"/>
    </xf>
    <xf numFmtId="49" fontId="5" fillId="0" borderId="15" xfId="0" applyNumberFormat="1"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164" fontId="1" fillId="13" borderId="31" xfId="22" applyFill="1" applyBorder="1">
      <alignment horizontal="left" vertical="center"/>
      <protection locked="0"/>
    </xf>
    <xf numFmtId="164" fontId="1" fillId="13" borderId="3" xfId="22" applyFill="1" applyBorder="1">
      <alignment horizontal="left" vertical="center"/>
      <protection locked="0"/>
    </xf>
    <xf numFmtId="164" fontId="2" fillId="2" borderId="33" xfId="21" applyNumberFormat="1" applyBorder="1" applyAlignment="1" applyProtection="1">
      <alignment horizontal="center" vertical="center"/>
    </xf>
    <xf numFmtId="0" fontId="5" fillId="0" borderId="0" xfId="0" applyFont="1" applyAlignment="1" applyProtection="1">
      <alignment horizontal="center" vertical="center"/>
    </xf>
    <xf numFmtId="49" fontId="5" fillId="0" borderId="3" xfId="0" applyNumberFormat="1" applyFont="1" applyFill="1" applyBorder="1" applyAlignment="1" applyProtection="1">
      <alignment horizontal="right" vertical="center" wrapText="1"/>
    </xf>
    <xf numFmtId="0" fontId="5" fillId="0" borderId="4" xfId="0" applyFont="1" applyFill="1" applyBorder="1" applyAlignment="1" applyProtection="1">
      <alignment vertical="center" wrapText="1"/>
    </xf>
    <xf numFmtId="164" fontId="2" fillId="2" borderId="34" xfId="21" applyNumberFormat="1" applyBorder="1" applyAlignment="1" applyProtection="1">
      <alignment vertical="center"/>
    </xf>
    <xf numFmtId="164" fontId="2" fillId="2" borderId="35" xfId="21" applyNumberFormat="1" applyBorder="1" applyAlignment="1" applyProtection="1">
      <alignment vertical="center"/>
    </xf>
    <xf numFmtId="164" fontId="2" fillId="2" borderId="2" xfId="21" applyNumberFormat="1" applyBorder="1" applyAlignment="1" applyProtection="1">
      <alignment vertical="center"/>
    </xf>
    <xf numFmtId="164" fontId="1" fillId="13" borderId="36" xfId="22" applyFill="1" applyBorder="1">
      <alignment horizontal="left" vertical="center"/>
      <protection locked="0"/>
    </xf>
    <xf numFmtId="164" fontId="1" fillId="13" borderId="37" xfId="22" applyFill="1" applyBorder="1">
      <alignment horizontal="left" vertical="center"/>
      <protection locked="0"/>
    </xf>
    <xf numFmtId="164" fontId="2" fillId="2" borderId="38" xfId="21" applyNumberFormat="1" applyBorder="1" applyAlignment="1" applyProtection="1">
      <alignment vertical="center"/>
    </xf>
    <xf numFmtId="0" fontId="0" fillId="14" borderId="3" xfId="0" applyFill="1" applyBorder="1"/>
    <xf numFmtId="0" fontId="0" fillId="0" borderId="3" xfId="0" applyBorder="1"/>
    <xf numFmtId="0" fontId="0" fillId="13" borderId="3" xfId="0" applyFill="1" applyBorder="1"/>
    <xf numFmtId="0" fontId="3" fillId="28" borderId="0" xfId="0" applyFont="1" applyFill="1" applyAlignment="1" applyProtection="1">
      <alignment horizont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3" fillId="26" borderId="0" xfId="0" applyFont="1" applyFill="1" applyProtection="1"/>
    <xf numFmtId="0" fontId="3" fillId="26" borderId="0" xfId="0" applyFont="1" applyFill="1" applyAlignment="1" applyProtection="1">
      <alignment wrapText="1"/>
    </xf>
    <xf numFmtId="0" fontId="0" fillId="26" borderId="0" xfId="0" applyFill="1" applyProtection="1"/>
    <xf numFmtId="0" fontId="8" fillId="0" borderId="0" xfId="0" applyFont="1" applyProtection="1"/>
    <xf numFmtId="0" fontId="5" fillId="4" borderId="22" xfId="3" applyFont="1" applyBorder="1" applyAlignment="1" applyProtection="1">
      <alignment horizontal="center"/>
    </xf>
    <xf numFmtId="0" fontId="0" fillId="3" borderId="15" xfId="2" applyFont="1" applyBorder="1" applyAlignment="1" applyProtection="1">
      <alignment horizontal="center" vertical="center" wrapText="1"/>
    </xf>
    <xf numFmtId="0" fontId="0" fillId="3" borderId="15" xfId="2" applyFont="1" applyBorder="1" applyAlignment="1" applyProtection="1">
      <alignment vertical="center" wrapText="1"/>
    </xf>
    <xf numFmtId="0" fontId="5" fillId="29" borderId="3" xfId="0" applyFont="1" applyFill="1" applyBorder="1" applyProtection="1"/>
    <xf numFmtId="0" fontId="30" fillId="0" borderId="0" xfId="0" applyFont="1" applyProtection="1"/>
    <xf numFmtId="0" fontId="31" fillId="0" borderId="4" xfId="0" applyFont="1" applyBorder="1" applyAlignment="1" applyProtection="1">
      <alignment horizontal="centerContinuous"/>
    </xf>
    <xf numFmtId="0" fontId="30" fillId="0" borderId="5" xfId="0" applyFont="1" applyBorder="1" applyAlignment="1" applyProtection="1">
      <alignment horizontal="centerContinuous"/>
    </xf>
    <xf numFmtId="0" fontId="30" fillId="0" borderId="6" xfId="0" applyFont="1" applyBorder="1" applyAlignment="1" applyProtection="1">
      <alignment horizontal="centerContinuous"/>
    </xf>
    <xf numFmtId="0" fontId="31" fillId="14" borderId="4" xfId="2" applyFont="1" applyFill="1" applyBorder="1" applyAlignment="1" applyProtection="1">
      <alignment horizontal="center" vertical="center" wrapText="1"/>
    </xf>
    <xf numFmtId="0" fontId="30" fillId="14" borderId="4" xfId="2" applyFont="1" applyFill="1" applyBorder="1" applyAlignment="1" applyProtection="1">
      <alignment horizontal="center" vertical="center" wrapText="1"/>
    </xf>
    <xf numFmtId="0" fontId="31" fillId="14" borderId="3" xfId="2" applyFont="1" applyFill="1" applyBorder="1" applyAlignment="1" applyProtection="1">
      <alignment horizontal="center" vertical="center" wrapText="1"/>
    </xf>
    <xf numFmtId="0" fontId="32" fillId="0" borderId="0" xfId="0" applyFont="1"/>
    <xf numFmtId="0" fontId="30" fillId="14" borderId="4" xfId="2" applyFont="1" applyFill="1" applyBorder="1" applyAlignment="1" applyProtection="1">
      <alignment horizontal="left" vertical="center"/>
    </xf>
    <xf numFmtId="173" fontId="31" fillId="0" borderId="3" xfId="0" applyNumberFormat="1" applyFont="1" applyFill="1" applyBorder="1" applyAlignment="1" applyProtection="1">
      <alignment vertical="center"/>
    </xf>
    <xf numFmtId="173" fontId="30" fillId="0" borderId="3" xfId="0" applyNumberFormat="1" applyFont="1" applyFill="1" applyBorder="1" applyAlignment="1" applyProtection="1">
      <alignment vertical="center"/>
    </xf>
    <xf numFmtId="173" fontId="33" fillId="0" borderId="3" xfId="0" applyNumberFormat="1" applyFont="1" applyFill="1" applyBorder="1" applyAlignment="1" applyProtection="1">
      <alignment vertical="center"/>
    </xf>
    <xf numFmtId="173" fontId="30" fillId="0" borderId="3" xfId="0" applyNumberFormat="1" applyFont="1" applyBorder="1" applyAlignment="1" applyProtection="1">
      <alignment vertical="center"/>
    </xf>
    <xf numFmtId="173" fontId="31" fillId="0" borderId="3" xfId="0" applyNumberFormat="1" applyFont="1" applyBorder="1" applyAlignment="1" applyProtection="1">
      <alignment vertical="center"/>
    </xf>
    <xf numFmtId="0" fontId="30" fillId="0" borderId="4" xfId="2" applyFont="1" applyFill="1" applyBorder="1" applyAlignment="1" applyProtection="1">
      <alignment horizontal="left" vertical="center"/>
    </xf>
    <xf numFmtId="173" fontId="31" fillId="0" borderId="39" xfId="0" applyNumberFormat="1" applyFont="1" applyBorder="1" applyAlignment="1" applyProtection="1">
      <alignment vertical="center"/>
    </xf>
    <xf numFmtId="173" fontId="30" fillId="0" borderId="18" xfId="0" applyNumberFormat="1" applyFont="1" applyBorder="1" applyAlignment="1" applyProtection="1">
      <alignment vertical="center"/>
    </xf>
    <xf numFmtId="173" fontId="30" fillId="0" borderId="39" xfId="0" applyNumberFormat="1" applyFont="1" applyBorder="1" applyAlignment="1" applyProtection="1">
      <alignment vertical="center"/>
    </xf>
    <xf numFmtId="173" fontId="30" fillId="0" borderId="40" xfId="0" applyNumberFormat="1" applyFont="1" applyBorder="1" applyAlignment="1" applyProtection="1">
      <alignment vertical="center"/>
    </xf>
    <xf numFmtId="173" fontId="30" fillId="0" borderId="0" xfId="0" applyNumberFormat="1" applyFont="1" applyBorder="1" applyAlignment="1" applyProtection="1">
      <alignment vertical="center"/>
    </xf>
    <xf numFmtId="173" fontId="31" fillId="0" borderId="0" xfId="0" applyNumberFormat="1" applyFont="1" applyBorder="1" applyAlignment="1" applyProtection="1">
      <alignment vertical="center"/>
    </xf>
    <xf numFmtId="0" fontId="30" fillId="0" borderId="41" xfId="0" applyFont="1" applyBorder="1" applyProtection="1"/>
    <xf numFmtId="0" fontId="31" fillId="30" borderId="4" xfId="2" applyFont="1" applyFill="1" applyBorder="1" applyAlignment="1" applyProtection="1">
      <alignment horizontal="center" vertical="center"/>
    </xf>
    <xf numFmtId="0" fontId="31" fillId="30" borderId="3" xfId="2" applyFont="1" applyFill="1" applyBorder="1" applyAlignment="1" applyProtection="1">
      <alignment horizontal="center" vertical="center" wrapText="1"/>
    </xf>
    <xf numFmtId="0" fontId="30" fillId="0" borderId="3" xfId="0" applyFont="1" applyBorder="1" applyAlignment="1" applyProtection="1">
      <alignment horizontal="left"/>
    </xf>
    <xf numFmtId="173" fontId="31" fillId="31" borderId="3" xfId="4" applyNumberFormat="1" applyFont="1" applyFill="1" applyBorder="1" applyProtection="1">
      <protection locked="0"/>
    </xf>
    <xf numFmtId="173" fontId="30" fillId="0" borderId="3" xfId="0" applyNumberFormat="1" applyFont="1" applyBorder="1" applyProtection="1"/>
    <xf numFmtId="173" fontId="33" fillId="0" borderId="3" xfId="0" applyNumberFormat="1" applyFont="1" applyBorder="1" applyProtection="1"/>
    <xf numFmtId="173" fontId="34" fillId="31" borderId="3" xfId="4" applyNumberFormat="1" applyFont="1" applyFill="1" applyBorder="1" applyProtection="1">
      <protection locked="0"/>
    </xf>
    <xf numFmtId="173" fontId="33" fillId="0" borderId="3" xfId="0" applyNumberFormat="1" applyFont="1" applyFill="1" applyBorder="1" applyProtection="1"/>
    <xf numFmtId="0" fontId="30" fillId="0" borderId="3" xfId="0" applyFont="1" applyBorder="1" applyAlignment="1" applyProtection="1">
      <alignment horizontal="center" vertical="top" wrapText="1"/>
    </xf>
    <xf numFmtId="10" fontId="30" fillId="0" borderId="15" xfId="5" applyNumberFormat="1" applyFont="1" applyFill="1" applyBorder="1" applyAlignment="1" applyProtection="1">
      <alignment horizontal="center"/>
    </xf>
    <xf numFmtId="174" fontId="30" fillId="0" borderId="15" xfId="5" applyNumberFormat="1" applyFont="1" applyFill="1" applyBorder="1" applyAlignment="1" applyProtection="1">
      <alignment horizontal="center"/>
    </xf>
    <xf numFmtId="0" fontId="30" fillId="0" borderId="37" xfId="0" applyFont="1" applyBorder="1" applyAlignment="1" applyProtection="1">
      <alignment horizontal="center" vertical="top" wrapText="1"/>
    </xf>
    <xf numFmtId="10" fontId="30" fillId="0" borderId="37" xfId="5" applyNumberFormat="1" applyFont="1" applyFill="1" applyBorder="1" applyAlignment="1" applyProtection="1">
      <alignment horizontal="center"/>
    </xf>
    <xf numFmtId="174" fontId="30" fillId="0" borderId="37" xfId="5" applyNumberFormat="1" applyFont="1" applyFill="1" applyBorder="1" applyAlignment="1" applyProtection="1">
      <alignment horizontal="center"/>
    </xf>
    <xf numFmtId="0" fontId="0" fillId="3" borderId="5" xfId="2" applyFont="1" applyBorder="1" applyAlignment="1" applyProtection="1">
      <alignment horizontal="left" vertical="center" wrapText="1"/>
    </xf>
    <xf numFmtId="0" fontId="35" fillId="0" borderId="0" xfId="0" applyFont="1" applyProtection="1"/>
    <xf numFmtId="0" fontId="30" fillId="18" borderId="16" xfId="0" applyFont="1" applyFill="1" applyBorder="1" applyAlignment="1" applyProtection="1">
      <alignment horizontal="center"/>
    </xf>
    <xf numFmtId="0" fontId="30" fillId="14" borderId="22" xfId="2" applyFont="1" applyFill="1" applyBorder="1" applyAlignment="1" applyProtection="1">
      <alignment horizontal="left" vertical="center"/>
    </xf>
    <xf numFmtId="0" fontId="36" fillId="18" borderId="13" xfId="0" applyFont="1" applyFill="1" applyBorder="1" applyAlignment="1" applyProtection="1">
      <alignment horizontal="center"/>
    </xf>
    <xf numFmtId="0" fontId="36" fillId="18" borderId="16" xfId="0" applyFont="1" applyFill="1" applyBorder="1" applyAlignment="1" applyProtection="1">
      <alignment horizontal="center"/>
    </xf>
    <xf numFmtId="0" fontId="36" fillId="18" borderId="15" xfId="0" applyFont="1" applyFill="1" applyBorder="1" applyAlignment="1" applyProtection="1">
      <alignment horizontal="center"/>
    </xf>
    <xf numFmtId="0" fontId="0" fillId="32" borderId="15" xfId="2" applyFont="1" applyFill="1" applyBorder="1" applyAlignment="1" applyProtection="1">
      <alignment horizontal="center" vertical="center" wrapText="1"/>
    </xf>
    <xf numFmtId="0" fontId="0" fillId="32" borderId="15" xfId="2" applyFont="1" applyFill="1" applyBorder="1" applyAlignment="1" applyProtection="1">
      <alignment vertical="center" wrapText="1"/>
    </xf>
    <xf numFmtId="165" fontId="1" fillId="5" borderId="43" xfId="4" applyNumberFormat="1" applyBorder="1" applyProtection="1">
      <protection locked="0"/>
    </xf>
    <xf numFmtId="166" fontId="1" fillId="5" borderId="43" xfId="4" applyNumberFormat="1" applyBorder="1" applyProtection="1">
      <protection locked="0"/>
    </xf>
    <xf numFmtId="165" fontId="2" fillId="2" borderId="44" xfId="1" applyNumberFormat="1" applyFont="1" applyBorder="1" applyProtection="1"/>
    <xf numFmtId="165" fontId="11" fillId="2" borderId="43" xfId="6" applyNumberFormat="1" applyBorder="1" applyProtection="1"/>
    <xf numFmtId="10" fontId="0" fillId="0" borderId="0" xfId="0" applyNumberFormat="1" applyFill="1" applyProtection="1"/>
    <xf numFmtId="170" fontId="0" fillId="0" borderId="0" xfId="5" applyNumberFormat="1" applyFont="1" applyFill="1" applyProtection="1"/>
    <xf numFmtId="0" fontId="0" fillId="33" borderId="0" xfId="0" applyFill="1" applyProtection="1"/>
    <xf numFmtId="0" fontId="5" fillId="28" borderId="3" xfId="0" applyFont="1" applyFill="1" applyBorder="1" applyAlignment="1" applyProtection="1">
      <alignment horizontal="right"/>
    </xf>
    <xf numFmtId="0" fontId="5" fillId="28" borderId="3" xfId="0" applyFont="1" applyFill="1" applyBorder="1" applyProtection="1"/>
    <xf numFmtId="0" fontId="0" fillId="28" borderId="3" xfId="0" applyFill="1" applyBorder="1" applyProtection="1"/>
    <xf numFmtId="10" fontId="5" fillId="0" borderId="20" xfId="5" applyNumberFormat="1" applyFont="1" applyBorder="1" applyProtection="1"/>
    <xf numFmtId="10" fontId="5" fillId="0" borderId="15" xfId="5" applyNumberFormat="1" applyFont="1" applyBorder="1" applyProtection="1"/>
    <xf numFmtId="174" fontId="5" fillId="0" borderId="15" xfId="5" applyNumberFormat="1" applyFont="1" applyBorder="1" applyProtection="1"/>
    <xf numFmtId="10" fontId="5" fillId="0" borderId="5" xfId="5" applyNumberFormat="1" applyFont="1" applyBorder="1" applyProtection="1"/>
    <xf numFmtId="10" fontId="5" fillId="0" borderId="3" xfId="5" applyNumberFormat="1" applyFont="1" applyBorder="1" applyProtection="1"/>
    <xf numFmtId="10" fontId="5" fillId="34" borderId="5" xfId="5" applyNumberFormat="1" applyFont="1" applyFill="1" applyBorder="1" applyProtection="1"/>
    <xf numFmtId="10" fontId="5" fillId="34" borderId="3" xfId="5" applyNumberFormat="1" applyFont="1" applyFill="1" applyBorder="1" applyProtection="1"/>
    <xf numFmtId="0" fontId="5" fillId="28" borderId="3" xfId="0" applyFont="1" applyFill="1" applyBorder="1" applyAlignment="1">
      <alignment horizontal="right" vertical="center"/>
    </xf>
    <xf numFmtId="175" fontId="2" fillId="2" borderId="2" xfId="23" applyNumberFormat="1" applyFont="1" applyFill="1" applyBorder="1" applyProtection="1"/>
    <xf numFmtId="10" fontId="37" fillId="35" borderId="5" xfId="5" applyNumberFormat="1" applyFont="1" applyFill="1" applyBorder="1" applyProtection="1"/>
    <xf numFmtId="10" fontId="37" fillId="35" borderId="3" xfId="5" applyNumberFormat="1" applyFont="1" applyFill="1" applyBorder="1" applyProtection="1"/>
    <xf numFmtId="174" fontId="37" fillId="0" borderId="15" xfId="5" applyNumberFormat="1" applyFont="1" applyBorder="1" applyProtection="1"/>
    <xf numFmtId="0" fontId="38" fillId="35" borderId="0" xfId="0" applyFont="1" applyFill="1" applyProtection="1"/>
    <xf numFmtId="0" fontId="0" fillId="27" borderId="18" xfId="0" applyFill="1" applyBorder="1" applyProtection="1"/>
    <xf numFmtId="0" fontId="0" fillId="27" borderId="17" xfId="0" applyFill="1" applyBorder="1" applyProtection="1"/>
    <xf numFmtId="172" fontId="0" fillId="26" borderId="48" xfId="2" applyNumberFormat="1" applyFont="1" applyFill="1" applyBorder="1" applyAlignment="1" applyProtection="1">
      <alignment horizontal="center" vertical="center" wrapText="1"/>
    </xf>
    <xf numFmtId="171" fontId="0" fillId="26" borderId="49" xfId="2" applyNumberFormat="1" applyFont="1" applyFill="1" applyBorder="1" applyAlignment="1" applyProtection="1">
      <alignment horizontal="center" vertical="center" wrapText="1"/>
    </xf>
    <xf numFmtId="3" fontId="5" fillId="0" borderId="48" xfId="0" applyNumberFormat="1" applyFont="1" applyBorder="1" applyProtection="1"/>
    <xf numFmtId="3" fontId="5" fillId="0" borderId="49" xfId="0" applyNumberFormat="1" applyFont="1" applyBorder="1" applyProtection="1"/>
    <xf numFmtId="3" fontId="5" fillId="0" borderId="50" xfId="0" applyNumberFormat="1" applyFont="1" applyBorder="1" applyProtection="1"/>
    <xf numFmtId="3" fontId="5" fillId="0" borderId="51" xfId="0" applyNumberFormat="1" applyFont="1" applyBorder="1" applyProtection="1"/>
    <xf numFmtId="3" fontId="5" fillId="0" borderId="52" xfId="0" applyNumberFormat="1" applyFont="1" applyBorder="1" applyProtection="1"/>
    <xf numFmtId="0" fontId="0" fillId="27" borderId="22" xfId="0" applyFill="1" applyBorder="1" applyProtection="1"/>
    <xf numFmtId="0" fontId="0" fillId="5" borderId="9" xfId="4" applyNumberFormat="1" applyFont="1" applyBorder="1" applyAlignment="1" applyProtection="1">
      <alignment horizontal="left" vertical="center"/>
      <protection locked="0"/>
    </xf>
    <xf numFmtId="0" fontId="0" fillId="5" borderId="9" xfId="4" applyNumberFormat="1" applyFont="1" applyBorder="1" applyAlignment="1" applyProtection="1">
      <alignment vertical="center"/>
      <protection locked="0"/>
    </xf>
    <xf numFmtId="49" fontId="1" fillId="5" borderId="10" xfId="4" applyNumberFormat="1" applyBorder="1" applyAlignment="1" applyProtection="1">
      <alignment horizontal="center" vertical="center"/>
      <protection locked="0"/>
    </xf>
    <xf numFmtId="165" fontId="0" fillId="5" borderId="7" xfId="4" applyNumberFormat="1" applyFont="1" applyBorder="1" applyAlignment="1" applyProtection="1">
      <alignment horizontal="center" vertical="center"/>
      <protection locked="0"/>
    </xf>
    <xf numFmtId="0" fontId="5" fillId="4" borderId="4" xfId="3" applyFont="1" applyBorder="1" applyAlignment="1" applyProtection="1">
      <alignment horizontal="center"/>
    </xf>
    <xf numFmtId="0" fontId="0" fillId="0" borderId="0" xfId="0" applyAlignment="1" applyProtection="1"/>
    <xf numFmtId="165" fontId="0" fillId="5" borderId="1" xfId="4" applyNumberFormat="1" applyFont="1" applyBorder="1" applyAlignment="1" applyProtection="1">
      <protection locked="0"/>
    </xf>
    <xf numFmtId="165" fontId="1" fillId="5" borderId="1" xfId="4" applyNumberFormat="1" applyBorder="1" applyAlignment="1" applyProtection="1">
      <protection locked="0"/>
    </xf>
    <xf numFmtId="0" fontId="8" fillId="0" borderId="0" xfId="0" applyFont="1" applyAlignment="1" applyProtection="1"/>
    <xf numFmtId="0" fontId="18" fillId="7" borderId="11" xfId="0" applyFont="1" applyFill="1" applyBorder="1" applyAlignment="1">
      <alignment vertical="top" wrapText="1"/>
    </xf>
    <xf numFmtId="0" fontId="10" fillId="4" borderId="4" xfId="3" applyFont="1" applyBorder="1" applyAlignment="1" applyProtection="1">
      <alignment vertical="center"/>
    </xf>
    <xf numFmtId="0" fontId="5" fillId="4" borderId="4" xfId="3" applyFont="1" applyBorder="1" applyAlignment="1" applyProtection="1">
      <alignment horizontal="center"/>
    </xf>
    <xf numFmtId="0" fontId="3" fillId="3" borderId="15" xfId="2" applyFont="1" applyBorder="1" applyAlignment="1" applyProtection="1">
      <alignment horizontal="center" vertical="center" wrapText="1"/>
    </xf>
    <xf numFmtId="0" fontId="19" fillId="0" borderId="3" xfId="0" applyFont="1" applyBorder="1" applyAlignment="1">
      <alignment horizontal="left" vertical="center" wrapText="1"/>
    </xf>
    <xf numFmtId="0" fontId="19" fillId="0" borderId="11" xfId="0" applyFont="1" applyBorder="1" applyAlignment="1">
      <alignment horizontal="left" vertical="center" wrapText="1"/>
    </xf>
    <xf numFmtId="4" fontId="20" fillId="15" borderId="3" xfId="9" applyNumberFormat="1" applyFont="1" applyFill="1" applyBorder="1" applyAlignment="1" applyProtection="1">
      <alignment vertical="center"/>
    </xf>
    <xf numFmtId="0" fontId="0" fillId="0" borderId="3" xfId="0" applyBorder="1" applyAlignment="1"/>
    <xf numFmtId="4" fontId="21" fillId="5" borderId="3" xfId="4" applyNumberFormat="1" applyFont="1" applyBorder="1" applyAlignment="1" applyProtection="1">
      <alignment vertical="center"/>
      <protection locked="0"/>
    </xf>
    <xf numFmtId="4" fontId="21" fillId="19" borderId="3" xfId="4" applyNumberFormat="1" applyFont="1" applyFill="1" applyBorder="1" applyAlignment="1" applyProtection="1">
      <alignment vertical="center"/>
      <protection locked="0"/>
    </xf>
    <xf numFmtId="0" fontId="30" fillId="0" borderId="17" xfId="0" applyFont="1" applyBorder="1" applyAlignment="1" applyProtection="1">
      <alignment horizontal="left" vertical="center" wrapText="1"/>
    </xf>
    <xf numFmtId="0" fontId="30" fillId="0" borderId="42" xfId="0" applyFont="1" applyBorder="1" applyAlignment="1" applyProtection="1">
      <alignment horizontal="left" vertical="center" wrapText="1"/>
    </xf>
    <xf numFmtId="0" fontId="30" fillId="0" borderId="20" xfId="0" applyFont="1" applyBorder="1" applyAlignment="1" applyProtection="1">
      <alignment horizontal="left" vertical="center" wrapText="1"/>
    </xf>
    <xf numFmtId="0" fontId="10" fillId="27" borderId="45" xfId="3" applyFont="1" applyFill="1" applyBorder="1" applyAlignment="1" applyProtection="1">
      <alignment horizontal="center"/>
    </xf>
    <xf numFmtId="0" fontId="10" fillId="27" borderId="46" xfId="3" applyFont="1" applyFill="1" applyBorder="1" applyAlignment="1" applyProtection="1">
      <alignment horizontal="center"/>
    </xf>
    <xf numFmtId="0" fontId="10" fillId="27" borderId="47" xfId="3" applyFont="1" applyFill="1" applyBorder="1" applyAlignment="1" applyProtection="1">
      <alignment horizontal="center"/>
    </xf>
    <xf numFmtId="0" fontId="10" fillId="4" borderId="28" xfId="3" applyFont="1" applyBorder="1" applyAlignment="1" applyProtection="1">
      <alignment horizontal="center" vertical="center"/>
    </xf>
    <xf numFmtId="0" fontId="10" fillId="4" borderId="29" xfId="3" applyFont="1" applyBorder="1" applyAlignment="1" applyProtection="1">
      <alignment horizontal="center" vertical="center"/>
    </xf>
    <xf numFmtId="0" fontId="10" fillId="4" borderId="30" xfId="3" applyFont="1" applyBorder="1" applyAlignment="1" applyProtection="1">
      <alignment horizontal="center" vertical="center"/>
    </xf>
    <xf numFmtId="0" fontId="10" fillId="4" borderId="4" xfId="3" applyFont="1" applyBorder="1" applyAlignment="1" applyProtection="1">
      <alignment horizontal="center" wrapText="1"/>
    </xf>
    <xf numFmtId="0" fontId="10" fillId="4" borderId="5" xfId="3" applyFont="1" applyBorder="1" applyAlignment="1" applyProtection="1">
      <alignment horizontal="center" wrapText="1"/>
    </xf>
    <xf numFmtId="0" fontId="10" fillId="4" borderId="4" xfId="3" applyFont="1" applyBorder="1" applyAlignment="1" applyProtection="1">
      <alignment vertical="center"/>
    </xf>
    <xf numFmtId="0" fontId="0" fillId="0" borderId="6" xfId="0" applyBorder="1" applyAlignment="1">
      <alignment vertical="center"/>
    </xf>
    <xf numFmtId="164" fontId="5" fillId="14" borderId="3" xfId="8" applyBorder="1">
      <alignment horizontal="left" vertical="center"/>
    </xf>
    <xf numFmtId="0" fontId="5" fillId="4" borderId="4" xfId="3" applyFont="1" applyBorder="1" applyAlignment="1" applyProtection="1">
      <alignment horizontal="center"/>
    </xf>
    <xf numFmtId="0" fontId="5" fillId="4" borderId="6" xfId="3" applyFont="1" applyBorder="1" applyAlignment="1" applyProtection="1">
      <alignment horizontal="center"/>
    </xf>
    <xf numFmtId="0" fontId="5" fillId="4" borderId="5" xfId="3" applyFont="1" applyBorder="1" applyAlignment="1" applyProtection="1">
      <alignment horizontal="center"/>
    </xf>
    <xf numFmtId="0" fontId="10" fillId="4" borderId="4" xfId="3" applyFont="1" applyBorder="1" applyAlignment="1" applyProtection="1">
      <alignment horizontal="left" vertical="center"/>
    </xf>
    <xf numFmtId="0" fontId="10" fillId="4" borderId="6" xfId="3" applyFont="1" applyBorder="1" applyAlignment="1" applyProtection="1">
      <alignment horizontal="left" vertical="center"/>
    </xf>
    <xf numFmtId="0" fontId="10" fillId="4" borderId="5" xfId="3" applyFont="1" applyBorder="1" applyAlignment="1" applyProtection="1">
      <alignment horizontal="left" vertical="center"/>
    </xf>
    <xf numFmtId="0" fontId="0" fillId="0" borderId="19" xfId="0" applyBorder="1" applyAlignment="1" applyProtection="1">
      <alignment horizontal="center"/>
    </xf>
  </cellXfs>
  <cellStyles count="24">
    <cellStyle name="20 % - Akzent1" xfId="7" builtinId="30"/>
    <cellStyle name="20 % - Akzent2" xfId="4" builtinId="34"/>
    <cellStyle name="20 % - Akzent3 2" xfId="15"/>
    <cellStyle name="40 % - Akzent1" xfId="2" builtinId="31"/>
    <cellStyle name="40 % - Akzent1 2" xfId="16"/>
    <cellStyle name="40 % - Akzent3 2" xfId="17"/>
    <cellStyle name="40 % - Akzent5 2" xfId="18"/>
    <cellStyle name="60 % - Akzent1" xfId="3" builtinId="32"/>
    <cellStyle name="Ausgabe" xfId="1" builtinId="21"/>
    <cellStyle name="Ausgabe 2" xfId="21"/>
    <cellStyle name="Berechnung" xfId="6" builtinId="22"/>
    <cellStyle name="Eingabe 2" xfId="12"/>
    <cellStyle name="Eingabefeld1" xfId="22"/>
    <cellStyle name="Komma" xfId="23" builtinId="3"/>
    <cellStyle name="Neutral" xfId="11" builtinId="28"/>
    <cellStyle name="Prozent" xfId="5" builtinId="5"/>
    <cellStyle name="Prozent 3" xfId="19"/>
    <cellStyle name="Schlecht" xfId="10" builtinId="27"/>
    <cellStyle name="Standard" xfId="0" builtinId="0"/>
    <cellStyle name="Standard 2" xfId="9"/>
    <cellStyle name="Tablehead2" xfId="20"/>
    <cellStyle name="Tablehead3" xfId="8"/>
    <cellStyle name="Überschrift 1 2" xfId="14"/>
    <cellStyle name="Überschrift 5" xfId="13"/>
  </cellStyles>
  <dxfs count="2">
    <dxf>
      <fill>
        <patternFill>
          <bgColor theme="0" tint="-0.34998626667073579"/>
        </patternFill>
      </fill>
    </dxf>
    <dxf>
      <fill>
        <patternFill>
          <bgColor theme="0" tint="-0.34998626667073579"/>
        </patternFill>
      </fill>
    </dxf>
  </dxfs>
  <tableStyles count="0" defaultTableStyle="TableStyleMedium2" defaultPivotStyle="PivotStyleMedium9"/>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KTH/01_Verfahren/02_KKAuf/KKAuf_2025/02_KKAuf_2025_G/01_240528_LRB_G_EHB_INTERN_KKAuf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eck_N\AppData\Local\Temp\Temp1_4RP_Gas_EHB%20(002).zip\EHB_KP_4RegP_RK_MV_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KTH/01_Verfahren/02_KKAuf/KKAuf_2024/02_KKAuf_2024_G/01_KKAuf_2024_G_Pr&#252;ftool/01_230523_LRB_G_EHB_EXTERN_KKAuf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KTH\01_Verfahren\06_KoPr\01_KoPr_4.RP_G_Festlegung\01_210330_LRB_NB_G_EHB_Extern_KoPr_4RP_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KTH\01_Verfahren\02_KKAuf\KKAuf_2022\01_KKAuf_2022_S\01_KKAuf_2022_S_Pr&#252;ftool\01_210503_LRB_S_EHB_KKAuf22_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 val="Changelog 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cell r="D2">
            <v>2023</v>
          </cell>
          <cell r="E2" t="str">
            <v>entgeltlich erworbene Konzessionen, gewerbliche Schutzrechte und ähnliche Rechte und Werte sowie Lizenzen an solchen Rechten und Werten</v>
          </cell>
        </row>
        <row r="3">
          <cell r="A3" t="str">
            <v>Armaturen/Armaturenstationen</v>
          </cell>
          <cell r="D3">
            <v>2024</v>
          </cell>
          <cell r="E3" t="str">
            <v>geleistete Anzahlungen auf immaterielle Vermögensgegenstände</v>
          </cell>
        </row>
        <row r="4">
          <cell r="A4" t="str">
            <v>Betriebsgebäude</v>
          </cell>
          <cell r="D4">
            <v>2025</v>
          </cell>
          <cell r="E4" t="str">
            <v>geleistete Anzahlungen und Anlagen im Bau des Sachanlagevermögens</v>
          </cell>
        </row>
        <row r="5">
          <cell r="A5" t="str">
            <v>Erdgasverdichtung</v>
          </cell>
          <cell r="D5">
            <v>2026</v>
          </cell>
          <cell r="E5" t="str">
            <v>Geschäfts- oder Firmenwert</v>
          </cell>
        </row>
        <row r="6">
          <cell r="A6" t="str">
            <v>Fernwirkanlagen</v>
          </cell>
          <cell r="D6">
            <v>2027</v>
          </cell>
          <cell r="E6" t="str">
            <v>Grundstücke, grundstücksgleiche Rechte</v>
          </cell>
        </row>
        <row r="7">
          <cell r="A7" t="str">
            <v>Gasbehälter</v>
          </cell>
          <cell r="E7" t="str">
            <v>Selbst geschaffene gewerbliche Schutzrechte und ähnliche Rechte und Werte</v>
          </cell>
        </row>
        <row r="8">
          <cell r="A8" t="str">
            <v>Gasmessanlagen</v>
          </cell>
        </row>
        <row r="9">
          <cell r="A9" t="str">
            <v>Gasreinigungsanlagen</v>
          </cell>
        </row>
        <row r="10">
          <cell r="A10" t="str">
            <v>Gaszähler der Verteilung</v>
          </cell>
        </row>
        <row r="11">
          <cell r="A11" t="str">
            <v>Gebäude (Mess-, Regel- und Zähleranlagen)</v>
          </cell>
        </row>
        <row r="12">
          <cell r="A12" t="str">
            <v>Geschäftsausstattung (ohne EDV, Werkzeuge/Geräte); Vermittlungseinrichtungen</v>
          </cell>
        </row>
        <row r="13">
          <cell r="A13" t="str">
            <v>Gleisanlagen, Eisenbahnwagen</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G_Erläuterungen"/>
      <sheetName val="Changelog"/>
      <sheetName val="Listen"/>
    </sheetNames>
    <sheetDataSet>
      <sheetData sheetId="0"/>
      <sheetData sheetId="1"/>
      <sheetData sheetId="2"/>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sheetData sheetId="22">
        <row r="2">
          <cell r="A2" t="str">
            <v>Grundstücksanlagen, Bauten für Transportwesen</v>
          </cell>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H2" t="str">
            <v>Selbst geschaffene gewerbliche Schutzrechte und ähnliche Rechte und Werte</v>
          </cell>
          <cell r="I2" t="str">
            <v>1.1.12 Weitere Umsatzerlöse aus Netzentgelten</v>
          </cell>
        </row>
        <row r="3">
          <cell r="A3" t="str">
            <v>Betriebsgebäude</v>
          </cell>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H3" t="str">
            <v>entgeltlich erworbene Konzessionen, gewerbliche Schutzrechte und ähnliche Rechte und Werte sowie Lizenzen an solchen Rechten und Werten</v>
          </cell>
          <cell r="I3" t="str">
            <v>1.5 Sonstige Erlöse</v>
          </cell>
        </row>
        <row r="4">
          <cell r="A4" t="str">
            <v>Verwaltungsgebäude</v>
          </cell>
          <cell r="D4" t="str">
            <v>1.1.3 Geschäfts- oder Firmenwert</v>
          </cell>
          <cell r="E4" t="str">
            <v>1.1.3 Erlöse aus Einspeiseentgelte für feste Kapazitäten</v>
          </cell>
          <cell r="F4" t="str">
            <v>Rückstellung für Mehr- und Mindermengenabrechnung</v>
          </cell>
          <cell r="G4">
            <v>2018</v>
          </cell>
          <cell r="H4" t="str">
            <v>Geschäfts- oder Firmenwert</v>
          </cell>
          <cell r="I4" t="str">
            <v>4.3 Andere sonstige Erträge</v>
          </cell>
        </row>
        <row r="5">
          <cell r="A5" t="str">
            <v>Gleisanlagen, Eisenbahnwagen</v>
          </cell>
          <cell r="D5" t="str">
            <v>1.1.4 geleistete Anzahlungen</v>
          </cell>
          <cell r="E5" t="str">
            <v>1.1.4 Erlöse aus Ausspeiseentgelte für feste Kapazitäten</v>
          </cell>
          <cell r="F5" t="str">
            <v>Rückstellung für das Regulierungskonto</v>
          </cell>
          <cell r="G5">
            <v>2019</v>
          </cell>
          <cell r="H5" t="str">
            <v>geleistete Anzahlungen auf immaterielle Vermögensgegenstände</v>
          </cell>
          <cell r="I5" t="str">
            <v>5.1.6 Sonstiges</v>
          </cell>
        </row>
        <row r="6">
          <cell r="A6" t="str">
            <v>Geschäftsausstattung (ohne EDV, Werkzeuge/Geräte); Vermittlungseinrichtungen</v>
          </cell>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H6" t="str">
            <v>geleistete Anzahlungen und Anlagen im Bau des Sachanlagevermögens</v>
          </cell>
          <cell r="I6" t="str">
            <v>5.2.7 Sonstiges</v>
          </cell>
        </row>
        <row r="7">
          <cell r="A7" t="str">
            <v>Werkzeuge/Geräte</v>
          </cell>
          <cell r="D7" t="str">
            <v>1.2.2 technische Anlagen und Maschinen</v>
          </cell>
          <cell r="E7" t="str">
            <v>1.1.6 Erlöse für den Messstellenbetrieb</v>
          </cell>
          <cell r="F7" t="str">
            <v>Rückstellungen für Konzessionsabgaben</v>
          </cell>
          <cell r="H7" t="str">
            <v>Grundstücke</v>
          </cell>
          <cell r="I7" t="str">
            <v>7.1.2 Sonstiges</v>
          </cell>
        </row>
        <row r="8">
          <cell r="A8" t="str">
            <v>Lagereinrichtung</v>
          </cell>
          <cell r="D8" t="str">
            <v>1.2.3 andere Anlagen, Betriebs- und Geschäftsausstattung</v>
          </cell>
          <cell r="E8" t="str">
            <v>1.1.7 Erlöse aus Kurzstreckenentgelten gemäß § 20 Abs. 1 GasNEV</v>
          </cell>
          <cell r="F8" t="str">
            <v>Andere Sonstige Rückstellungen</v>
          </cell>
          <cell r="H8" t="str">
            <v>grundstücksgleiche Rechte</v>
          </cell>
          <cell r="I8" t="str">
            <v>8.10 Rechts- und Beratungskosten</v>
          </cell>
        </row>
        <row r="9">
          <cell r="A9" t="str">
            <v>Hardware</v>
          </cell>
          <cell r="D9" t="str">
            <v>1.2.4 geleistete Anzahlungen und Anlagen im Bau</v>
          </cell>
          <cell r="E9" t="str">
            <v>1.1.8 Erlöse aus gesondertem Netzentgelt gemäß § 20 Abs. 2 GasNEV</v>
          </cell>
          <cell r="I9" t="str">
            <v>8.18 Sonstiges</v>
          </cell>
        </row>
        <row r="10">
          <cell r="A10" t="str">
            <v>Software</v>
          </cell>
          <cell r="D10" t="str">
            <v>1.3.1 Anteile an verbundenen Unternehmen</v>
          </cell>
          <cell r="E10" t="str">
            <v>1.1.9 Erlöse aus Vertragsstrafen</v>
          </cell>
          <cell r="I10" t="str">
            <v>11.3 Andere sonstige Zinsen und ähnliche Erträge</v>
          </cell>
        </row>
        <row r="11">
          <cell r="A11" t="str">
            <v>Leichtfahrzeuge</v>
          </cell>
          <cell r="D11" t="str">
            <v>1.3.2 Ausleihungen an verbundene Unternehmen</v>
          </cell>
          <cell r="E11" t="str">
            <v>1.1.10 Erlöse aus Entgelten mit Preisnachlässen gemäß § 3 KAV i.V.m. § 18 GasNEV</v>
          </cell>
          <cell r="I11" t="str">
            <v>13.4 Sonstiges</v>
          </cell>
        </row>
        <row r="12">
          <cell r="A12" t="str">
            <v>Schwerfahrzeuge</v>
          </cell>
          <cell r="D12" t="str">
            <v>1.3.3 Beteiligungen</v>
          </cell>
          <cell r="E12" t="str">
            <v>1.1.11 Erlöse aus unterjährigen und unterbrechbaren Verträgen sowie Jahresverträgen mit abweichenden Laufzeitbeginn (§ 13 Abs. 2 und 3 GasNEV)</v>
          </cell>
          <cell r="I12" t="str">
            <v>15.3 Sonstiges</v>
          </cell>
        </row>
        <row r="13">
          <cell r="A13" t="str">
            <v>Gasbehälter</v>
          </cell>
          <cell r="D13" t="str">
            <v>1.3.4 Ausleihungen an Unternehmen, mit denen ein Beteiligungsverhältnis besteht</v>
          </cell>
          <cell r="E13" t="str">
            <v>1.1.12 Weitere Umsatzerlöse aus Netzentgelten</v>
          </cell>
        </row>
        <row r="14">
          <cell r="A14" t="str">
            <v>Erdgasverdichtung</v>
          </cell>
          <cell r="D14" t="str">
            <v>1.3.5 Wertpapiere des Anlagevermögens</v>
          </cell>
          <cell r="E14" t="str">
            <v>1.1.13 Erlöse aus Konzessionsabgaben</v>
          </cell>
        </row>
        <row r="15">
          <cell r="A15" t="str">
            <v>Gasreinigungsanlagen</v>
          </cell>
          <cell r="D15" t="str">
            <v>1.3.6 sonstige Ausleihungen</v>
          </cell>
          <cell r="E15" t="str">
            <v>1.2.1 Erlöse aus der Herstellung bestimmter Gasbeschaffenheiten</v>
          </cell>
        </row>
        <row r="16">
          <cell r="A16" t="str">
            <v>Piping und Armaturen</v>
          </cell>
          <cell r="D16" t="str">
            <v>2.1 Vorräte</v>
          </cell>
          <cell r="E16" t="str">
            <v>1.2.2 Erlöse aus Nominierungsersatzverfahren</v>
          </cell>
        </row>
        <row r="17">
          <cell r="A17" t="str">
            <v>Gasmessanlagen</v>
          </cell>
          <cell r="D17" t="str">
            <v>2.2.1 Forderungen aus Lieferungen und Leistungen</v>
          </cell>
          <cell r="E17" t="str">
            <v>1.2.3 Erlöse aus erweitertem Bilanzausgleich</v>
          </cell>
        </row>
        <row r="18">
          <cell r="A18" t="str">
            <v>Sicherheitseinrichtungen (Erdgasverdichteranlagen)</v>
          </cell>
          <cell r="D18" t="str">
            <v>2.2.2 Forderungen gegen verbundene Unternehmen (z.B. Cash-Pooling)</v>
          </cell>
          <cell r="E18" t="str">
            <v>1.2.4 Erlöse aus sonstigen Flexibilitätsdienstleistungen</v>
          </cell>
        </row>
        <row r="19">
          <cell r="A19" t="str">
            <v>Leit- und Energietechnik (Erdgasverdichteranlagen)</v>
          </cell>
          <cell r="D19" t="str">
            <v>2.2.3 Forderungen gegen Unternehmen, mit denen ein 
Beteiligungsverhältnis besteht</v>
          </cell>
          <cell r="E19" t="str">
            <v>1.2.5 Erlöse aus anderen erforderlichen sonstigen Hilfsdiensten</v>
          </cell>
        </row>
        <row r="20">
          <cell r="A20" t="str">
            <v>Nebenanlagen (Erdgasverdichteranlagen)</v>
          </cell>
          <cell r="D20" t="str">
            <v>2.2.4 Sonstige Vermögensgegenstände</v>
          </cell>
          <cell r="E20" t="str">
            <v>1.2.6 Umsatzerlöse aus Biogas- und MRU-Umlage inkl. Ausgleichsauszahlungen</v>
          </cell>
        </row>
        <row r="21">
          <cell r="A21" t="str">
            <v>Verkehrswege</v>
          </cell>
          <cell r="D21" t="str">
            <v>2.3.1 Anteile an verbundenen Unternehmen</v>
          </cell>
          <cell r="E21" t="str">
            <v>1.2.7 Umsatzerlöse aufgrund von Erstattungen aus dem Biogas- und dem MRU-Umlagemechanismus</v>
          </cell>
        </row>
        <row r="22">
          <cell r="A22" t="str">
            <v>Rohrleitungen/HAL Stahl PE ummantelt &lt;= 16 bar</v>
          </cell>
          <cell r="D22" t="str">
            <v>2.3.2 eigene Anteile</v>
          </cell>
          <cell r="E22" t="str">
            <v>1.3 Erlöse aus Verkauf von Entspannungsstrom</v>
          </cell>
        </row>
        <row r="23">
          <cell r="A23" t="str">
            <v>Rohrleitungen/HAL Stahl PE ummantelt &gt; 16 bar</v>
          </cell>
          <cell r="D23" t="str">
            <v>2.3.3 sonstige Wertpapiere</v>
          </cell>
          <cell r="E23" t="str">
            <v>1.4 Erlöse aus Differenzmengen/Mehr-Mindermengenabrechnung</v>
          </cell>
        </row>
        <row r="24">
          <cell r="A24" t="str">
            <v>Rohrleitungen/HAL Stahl kathodisch geschützt &lt;= 16 bar</v>
          </cell>
          <cell r="D24" t="str">
            <v>2.4 Kassenbestand, Bundesbankguthaben, Guthaben bei Kreditinstituten und Schecks</v>
          </cell>
          <cell r="E24" t="str">
            <v>1.5 Sonstige Erlöse</v>
          </cell>
        </row>
        <row r="25">
          <cell r="A25" t="str">
            <v>Rohrleitungen/HAL Stahl kathodisch geschützt &gt; 16 bar</v>
          </cell>
          <cell r="D25" t="str">
            <v>2.5 Kapitalausgleichsposten</v>
          </cell>
          <cell r="E25" t="str">
            <v>1.6 Umsatzerlöse aus Netzentgelten Strom</v>
          </cell>
        </row>
        <row r="26">
          <cell r="A26" t="str">
            <v>Rohrleitungen/HAL Stahl bituminiert &lt;= 16 bar</v>
          </cell>
          <cell r="D26" t="str">
            <v>3 Rechnungsabgrenzungsposten</v>
          </cell>
          <cell r="E26" t="str">
            <v>2 Bestandsveränderungen</v>
          </cell>
        </row>
        <row r="27">
          <cell r="A27" t="str">
            <v>Rohrleitungen/HAL Stahl bituminiert &gt; 16 bar</v>
          </cell>
          <cell r="D27" t="str">
            <v>4 Aktive latente Steuern</v>
          </cell>
          <cell r="E27" t="str">
            <v>3 andere aktivierte Eigenleistungen</v>
          </cell>
        </row>
        <row r="28">
          <cell r="A28" t="str">
            <v>Rohrleitungen/HAL Grauguss (&gt; DN 150)</v>
          </cell>
          <cell r="D28" t="str">
            <v>5 Aktiver Unterschiedsbetrag aus der Vermögensverrechnung</v>
          </cell>
          <cell r="E28" t="str">
            <v>4.1 Erträge aus der Auflösung von Netzanschlussbeiträgen</v>
          </cell>
        </row>
        <row r="29">
          <cell r="A29" t="str">
            <v>Rohrleitungen/HAL Duktiler Guss</v>
          </cell>
          <cell r="D29" t="str">
            <v>6.1 Gezeichnetes Kapital</v>
          </cell>
          <cell r="E29" t="str">
            <v>4.2 Erträge aus der Auflösung von Baukostenzuschüssen</v>
          </cell>
        </row>
        <row r="30">
          <cell r="A30" t="str">
            <v>Rohrleitungen/HAL Polyethylen (PE-HD)</v>
          </cell>
          <cell r="D30" t="str">
            <v>6.2 Kapitalrücklage</v>
          </cell>
          <cell r="E30" t="str">
            <v>4.3 Andere sonstige Erträge</v>
          </cell>
        </row>
        <row r="31">
          <cell r="A31" t="str">
            <v>Rohrleitungen/HAL Polyvinylchlorid (PVC)</v>
          </cell>
          <cell r="D31" t="str">
            <v>6.3.1 gesetzliche Rücklage</v>
          </cell>
          <cell r="E31" t="str">
            <v>5.1.1 Aufwendungen für die Beschaffung von Verlustenergie</v>
          </cell>
        </row>
        <row r="32">
          <cell r="A32" t="str">
            <v>Armaturen/Armaturenstationen</v>
          </cell>
          <cell r="D32" t="str">
            <v>6.3.2 Rücklage für Anteile an einem herrschenden oder mehrheitlich beteiligten Unternehmen</v>
          </cell>
          <cell r="E32" t="str">
            <v>5.1.2 Aufwendungen für die Beschaffung von Treibenergie</v>
          </cell>
        </row>
        <row r="33">
          <cell r="A33" t="str">
            <v>Molchschleusen</v>
          </cell>
          <cell r="D33" t="str">
            <v>6.3.3 satzungsmäßige Rücklagen</v>
          </cell>
          <cell r="E33" t="str">
            <v>5.1.3 Aufwendungen für die Beschaffung von Eigenverbrauch</v>
          </cell>
        </row>
        <row r="34">
          <cell r="A34" t="str">
            <v>Sicherheitseinrichtungen (Rohrleitungen/HAL)</v>
          </cell>
          <cell r="D34" t="str">
            <v>6.3.4 andere Gewinnrücklagen</v>
          </cell>
          <cell r="E34" t="str">
            <v>5.1.4 Aufwendungen für die Beschaffung von Entspannungsenergie</v>
          </cell>
        </row>
        <row r="35">
          <cell r="A35" t="str">
            <v>Gaszähler der Verteilung</v>
          </cell>
          <cell r="D35" t="str">
            <v>6.4 Gewinnvortrag/Verlustvortrag</v>
          </cell>
          <cell r="E35" t="str">
            <v>5.1.5 Aufwendungen aus dem Emissionshandelsgesetz</v>
          </cell>
        </row>
        <row r="36">
          <cell r="A36" t="str">
            <v>Hausdruckregler/Zählerregler</v>
          </cell>
          <cell r="D36" t="str">
            <v>6.5 Kapitalausgleichsposten</v>
          </cell>
          <cell r="E36" t="str">
            <v>5.1.6 Sonstiges</v>
          </cell>
        </row>
        <row r="37">
          <cell r="A37" t="str">
            <v>Messeinrichtungen</v>
          </cell>
          <cell r="D37" t="str">
            <v>6.6 Jahresüberschuss/Jahresfehlbetrag</v>
          </cell>
          <cell r="E37" t="str">
            <v>5.2.1 Aufwendungen an vorgelagerte Netzbetreiber</v>
          </cell>
        </row>
        <row r="38">
          <cell r="A38" t="str">
            <v>Regeleinrichtungen</v>
          </cell>
          <cell r="D38" t="str">
            <v>7 Erhaltene Baukostenzuschüsse einschließlich passivierter Leistungen der Anschlussnehmer zur Erstattung von Netzanschlusskosten</v>
          </cell>
          <cell r="E38" t="str">
            <v>5.2.2 Aufwendungen für überlassene Netzinfrastruktur</v>
          </cell>
        </row>
        <row r="39">
          <cell r="A39" t="str">
            <v>Sicherheitseinrichtungen (Mess-, Regel- und Zähleranlagen)</v>
          </cell>
          <cell r="D39" t="str">
            <v>8 Sonderposten für Investitionszuschüsse</v>
          </cell>
          <cell r="E39" t="str">
            <v>5.2.3 Aufwendungen für durch Dritte erbrachte Betriebsführung</v>
          </cell>
        </row>
        <row r="40">
          <cell r="A40" t="str">
            <v>Leit- und Energietechnik (Mess-, Regel- und Zähleranlagen)</v>
          </cell>
          <cell r="D40" t="str">
            <v>9 Sonderposten mit Rücklageanteil</v>
          </cell>
          <cell r="E40" t="str">
            <v>5.2.4 Aufwendungen für durch Dritte erbrachte Wartungs- und Instandhaltungsleistungen</v>
          </cell>
        </row>
        <row r="41">
          <cell r="A41" t="str">
            <v>Verdichter in Gasmischanlagen</v>
          </cell>
          <cell r="D41" t="str">
            <v>10.1 Rückstellungen für Pensionen und ähnliche Verpflichtungen</v>
          </cell>
          <cell r="E41" t="str">
            <v>5.2.5 Aufwendungen für die Beschaffung von Ausgleichsenergie für den Basisbilanzausgleich</v>
          </cell>
        </row>
        <row r="42">
          <cell r="A42" t="str">
            <v>Nebenanlagen (Mess-, Regel- und Zähleranlagen)</v>
          </cell>
          <cell r="D42" t="str">
            <v>10.2 Steuerrückstellungen</v>
          </cell>
          <cell r="E42" t="str">
            <v>5.2.6 Aufwendungen für Differenzmengen/Mehr- Mindermengenabrechnung</v>
          </cell>
        </row>
        <row r="43">
          <cell r="A43" t="str">
            <v>Gebäude (Mess-, Regel- und Zähleranlagen)</v>
          </cell>
          <cell r="D43" t="str">
            <v>10.3 sonstige Rückstellungen</v>
          </cell>
          <cell r="E43" t="str">
            <v>5.2.7 Sonstiges</v>
          </cell>
        </row>
        <row r="44">
          <cell r="A44" t="str">
            <v>Fernwirkanlagen</v>
          </cell>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s>
    <sheetDataSet>
      <sheetData sheetId="0"/>
      <sheetData sheetId="1"/>
      <sheetData sheetId="2"/>
      <sheetData sheetId="3"/>
      <sheetData sheetId="4"/>
      <sheetData sheetId="5"/>
      <sheetData sheetId="6"/>
      <sheetData sheetId="7"/>
      <sheetData sheetId="8"/>
      <sheetData sheetId="9">
        <row r="2">
          <cell r="A2" t="str">
            <v>Armaturen/Armaturenstationen</v>
          </cell>
          <cell r="D2">
            <v>2023</v>
          </cell>
          <cell r="E2" t="str">
            <v>entgeltlich erworbene Konzessionen, gewerbliche Schutzrechte und ähnliche Rechte und Werte sowie Lizenzen an solchen Rechten und Werten</v>
          </cell>
        </row>
        <row r="3">
          <cell r="A3" t="str">
            <v>Betriebsgebäude</v>
          </cell>
          <cell r="D3">
            <v>2024</v>
          </cell>
          <cell r="E3" t="str">
            <v>geleistete Anzahlungen auf immaterielle Vermögensgegenstände</v>
          </cell>
        </row>
        <row r="4">
          <cell r="A4" t="str">
            <v>Erdgasverdichtung</v>
          </cell>
          <cell r="D4">
            <v>2025</v>
          </cell>
          <cell r="E4" t="str">
            <v>geleistete Anzahlungen und Anlagen im Bau des Sachanlagevermögens</v>
          </cell>
        </row>
        <row r="5">
          <cell r="A5" t="str">
            <v>Fernwirkanlagen</v>
          </cell>
          <cell r="D5">
            <v>2026</v>
          </cell>
          <cell r="E5" t="str">
            <v>Geschäfts- oder Firmenwert</v>
          </cell>
        </row>
        <row r="6">
          <cell r="A6" t="str">
            <v>Gasbehälter</v>
          </cell>
          <cell r="D6">
            <v>2027</v>
          </cell>
          <cell r="E6" t="str">
            <v>Grundstücke, grundstücksgleiche Rechte</v>
          </cell>
        </row>
        <row r="7">
          <cell r="A7" t="str">
            <v>Gasmessanlagen</v>
          </cell>
          <cell r="E7" t="str">
            <v>Selbst geschaffene gewerbliche Schutzrechte und ähnliche Rechte und Werte</v>
          </cell>
        </row>
        <row r="8">
          <cell r="A8" t="str">
            <v>Gasreinigungsanlagen</v>
          </cell>
        </row>
        <row r="9">
          <cell r="A9" t="str">
            <v>Gaszähler der Verteilung</v>
          </cell>
        </row>
        <row r="10">
          <cell r="A10" t="str">
            <v>Gebäude (Mess-, Regel- und Zähleranlagen)</v>
          </cell>
        </row>
        <row r="11">
          <cell r="A11" t="str">
            <v>Geschäftsausstattung (ohne EDV, Werkzeuge/Geräte); Vermittlungseinrichtungen</v>
          </cell>
        </row>
        <row r="12">
          <cell r="A12" t="str">
            <v>Gleisanlagen, Eisenbahnwagen</v>
          </cell>
        </row>
        <row r="13">
          <cell r="A13" t="str">
            <v xml:space="preserve">Grundstücke </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Changelog"/>
      <sheetName val="Listen"/>
    </sheetNames>
    <sheetDataSet>
      <sheetData sheetId="0">
        <row r="6">
          <cell r="I6" t="str">
            <v>Id 1</v>
          </cell>
        </row>
        <row r="7">
          <cell r="I7" t="str">
            <v>Id 2</v>
          </cell>
        </row>
        <row r="8">
          <cell r="I8" t="str">
            <v>Id 2</v>
          </cell>
        </row>
        <row r="9">
          <cell r="I9" t="str">
            <v>etc.</v>
          </cell>
        </row>
        <row r="10">
          <cell r="I10"/>
        </row>
        <row r="11">
          <cell r="I11"/>
        </row>
        <row r="12">
          <cell r="I12"/>
        </row>
        <row r="13">
          <cell r="I13"/>
        </row>
        <row r="14">
          <cell r="I14"/>
        </row>
        <row r="15">
          <cell r="I15"/>
        </row>
        <row r="16">
          <cell r="I16"/>
        </row>
        <row r="17">
          <cell r="I17"/>
        </row>
        <row r="18">
          <cell r="I18"/>
        </row>
        <row r="19">
          <cell r="I19"/>
        </row>
        <row r="20">
          <cell r="I20"/>
        </row>
        <row r="21">
          <cell r="I21"/>
        </row>
        <row r="22">
          <cell r="I22"/>
        </row>
        <row r="23">
          <cell r="I23"/>
        </row>
        <row r="24">
          <cell r="I24"/>
        </row>
        <row r="25">
          <cell r="I25"/>
        </row>
        <row r="26">
          <cell r="I26"/>
        </row>
        <row r="27">
          <cell r="I27"/>
        </row>
        <row r="28">
          <cell r="I28"/>
        </row>
        <row r="29">
          <cell r="I29"/>
        </row>
        <row r="30">
          <cell r="I30"/>
        </row>
        <row r="31">
          <cell r="I31"/>
        </row>
        <row r="32">
          <cell r="I32"/>
        </row>
        <row r="33">
          <cell r="I33"/>
        </row>
        <row r="34">
          <cell r="I34"/>
        </row>
        <row r="35">
          <cell r="I35"/>
        </row>
        <row r="36">
          <cell r="I36"/>
        </row>
        <row r="37">
          <cell r="I37"/>
        </row>
        <row r="38">
          <cell r="I38"/>
        </row>
        <row r="39">
          <cell r="I39"/>
        </row>
        <row r="40">
          <cell r="I40"/>
        </row>
        <row r="41">
          <cell r="I41"/>
        </row>
        <row r="42">
          <cell r="I42"/>
        </row>
        <row r="43">
          <cell r="I43"/>
        </row>
        <row r="44">
          <cell r="I44"/>
        </row>
        <row r="45">
          <cell r="I45"/>
        </row>
        <row r="46">
          <cell r="I46"/>
        </row>
        <row r="47">
          <cell r="I47"/>
        </row>
        <row r="48">
          <cell r="I48"/>
        </row>
        <row r="49">
          <cell r="I49"/>
        </row>
        <row r="50">
          <cell r="I50"/>
        </row>
        <row r="51">
          <cell r="I51"/>
        </row>
        <row r="52">
          <cell r="I52"/>
        </row>
        <row r="53">
          <cell r="I53"/>
        </row>
        <row r="54">
          <cell r="I54"/>
        </row>
        <row r="55">
          <cell r="I55"/>
        </row>
        <row r="56">
          <cell r="I56"/>
        </row>
        <row r="57">
          <cell r="I57"/>
        </row>
        <row r="58">
          <cell r="I58"/>
        </row>
        <row r="59">
          <cell r="I59"/>
        </row>
        <row r="60">
          <cell r="I60"/>
        </row>
        <row r="61">
          <cell r="I61"/>
        </row>
        <row r="62">
          <cell r="I62"/>
        </row>
        <row r="63">
          <cell r="I63"/>
        </row>
        <row r="64">
          <cell r="I64"/>
        </row>
        <row r="65">
          <cell r="I65"/>
        </row>
        <row r="66">
          <cell r="I66"/>
        </row>
        <row r="67">
          <cell r="I67"/>
        </row>
        <row r="68">
          <cell r="I68"/>
        </row>
        <row r="69">
          <cell r="I69"/>
        </row>
        <row r="70">
          <cell r="I70"/>
        </row>
        <row r="71">
          <cell r="I71"/>
        </row>
        <row r="72">
          <cell r="I72"/>
        </row>
        <row r="73">
          <cell r="I73"/>
        </row>
        <row r="74">
          <cell r="I74"/>
        </row>
        <row r="75">
          <cell r="I75"/>
        </row>
        <row r="76">
          <cell r="I76"/>
        </row>
        <row r="77">
          <cell r="I77"/>
        </row>
        <row r="78">
          <cell r="I78"/>
        </row>
        <row r="79">
          <cell r="I79"/>
        </row>
        <row r="80">
          <cell r="I80"/>
        </row>
        <row r="81">
          <cell r="I81"/>
        </row>
        <row r="82">
          <cell r="I82"/>
        </row>
        <row r="83">
          <cell r="I83"/>
        </row>
        <row r="84">
          <cell r="I84"/>
        </row>
        <row r="85">
          <cell r="I85"/>
        </row>
        <row r="86">
          <cell r="I86"/>
        </row>
        <row r="87">
          <cell r="I87"/>
        </row>
        <row r="88">
          <cell r="I88"/>
        </row>
        <row r="89">
          <cell r="I89"/>
        </row>
        <row r="90">
          <cell r="I90"/>
        </row>
        <row r="91">
          <cell r="I91"/>
        </row>
        <row r="92">
          <cell r="I92"/>
        </row>
        <row r="93">
          <cell r="I93"/>
        </row>
        <row r="94">
          <cell r="I94"/>
        </row>
        <row r="95">
          <cell r="I95"/>
        </row>
        <row r="96">
          <cell r="I96"/>
        </row>
        <row r="97">
          <cell r="I97"/>
        </row>
        <row r="98">
          <cell r="I98"/>
        </row>
        <row r="99">
          <cell r="I99"/>
        </row>
        <row r="100">
          <cell r="I100"/>
        </row>
        <row r="101">
          <cell r="I101"/>
        </row>
        <row r="102">
          <cell r="I102"/>
        </row>
        <row r="103">
          <cell r="I103"/>
        </row>
        <row r="104">
          <cell r="I104"/>
        </row>
        <row r="105">
          <cell r="I105"/>
        </row>
      </sheetData>
      <sheetData sheetId="1"/>
      <sheetData sheetId="2">
        <row r="3">
          <cell r="B3"/>
        </row>
        <row r="4">
          <cell r="B4"/>
        </row>
        <row r="5">
          <cell r="B5"/>
        </row>
        <row r="6">
          <cell r="B6"/>
        </row>
        <row r="7">
          <cell r="B7"/>
        </row>
        <row r="8">
          <cell r="B8"/>
        </row>
        <row r="9">
          <cell r="B9"/>
        </row>
        <row r="10">
          <cell r="B10"/>
        </row>
        <row r="11">
          <cell r="B11"/>
        </row>
        <row r="12">
          <cell r="B12"/>
        </row>
        <row r="13">
          <cell r="B13"/>
        </row>
        <row r="14">
          <cell r="B14"/>
        </row>
        <row r="15">
          <cell r="B15"/>
        </row>
        <row r="16">
          <cell r="B16"/>
        </row>
        <row r="17">
          <cell r="B17"/>
        </row>
        <row r="18">
          <cell r="B18"/>
        </row>
        <row r="19">
          <cell r="B19"/>
        </row>
        <row r="20">
          <cell r="B20"/>
        </row>
        <row r="21">
          <cell r="B21"/>
        </row>
        <row r="22">
          <cell r="B22"/>
        </row>
        <row r="23">
          <cell r="B23"/>
        </row>
        <row r="24">
          <cell r="B24"/>
        </row>
        <row r="25">
          <cell r="B25"/>
        </row>
        <row r="26">
          <cell r="B26"/>
        </row>
        <row r="27">
          <cell r="B27"/>
        </row>
        <row r="28">
          <cell r="B28"/>
        </row>
        <row r="29">
          <cell r="B29"/>
        </row>
        <row r="30">
          <cell r="B30"/>
        </row>
        <row r="31">
          <cell r="B31"/>
        </row>
        <row r="32">
          <cell r="B32"/>
        </row>
        <row r="33">
          <cell r="B33"/>
        </row>
        <row r="34">
          <cell r="B34"/>
        </row>
        <row r="35">
          <cell r="B35"/>
        </row>
        <row r="36">
          <cell r="B36"/>
        </row>
        <row r="37">
          <cell r="B37"/>
        </row>
        <row r="38">
          <cell r="B38"/>
        </row>
        <row r="39">
          <cell r="B39"/>
        </row>
        <row r="40">
          <cell r="B40"/>
        </row>
        <row r="41">
          <cell r="B41"/>
        </row>
        <row r="42">
          <cell r="B42"/>
        </row>
        <row r="43">
          <cell r="B43"/>
        </row>
        <row r="44">
          <cell r="B44"/>
        </row>
        <row r="45">
          <cell r="B45"/>
        </row>
        <row r="46">
          <cell r="B46"/>
        </row>
        <row r="47">
          <cell r="B47"/>
        </row>
        <row r="48">
          <cell r="B48"/>
        </row>
        <row r="49">
          <cell r="B49"/>
        </row>
        <row r="50">
          <cell r="B50"/>
        </row>
        <row r="51">
          <cell r="B51"/>
        </row>
        <row r="52">
          <cell r="B52"/>
        </row>
      </sheetData>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row r="2">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I2" t="str">
            <v>1.1.12 Weitere Umsatzerlöse aus Netzentgelten</v>
          </cell>
        </row>
        <row r="3">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I3" t="str">
            <v>1.5 Sonstige Erlöse</v>
          </cell>
        </row>
        <row r="4">
          <cell r="D4" t="str">
            <v>1.1.3 Geschäfts- oder Firmenwert</v>
          </cell>
          <cell r="E4" t="str">
            <v>1.1.3 Erlöse aus Einspeiseentgelte für feste Kapazitäten</v>
          </cell>
          <cell r="F4" t="str">
            <v>Rückstellung für Mehr- und Mindermengenabrechnung</v>
          </cell>
          <cell r="G4">
            <v>2018</v>
          </cell>
          <cell r="I4" t="str">
            <v>4.3 Andere sonstige Erträge</v>
          </cell>
        </row>
        <row r="5">
          <cell r="D5" t="str">
            <v>1.1.4 geleistete Anzahlungen</v>
          </cell>
          <cell r="E5" t="str">
            <v>1.1.4 Erlöse aus Ausspeiseentgelte für feste Kapazitäten</v>
          </cell>
          <cell r="F5" t="str">
            <v>Rückstellung für das Regulierungskonto</v>
          </cell>
          <cell r="G5">
            <v>2019</v>
          </cell>
          <cell r="I5" t="str">
            <v>5.1.6 Sonstiges</v>
          </cell>
        </row>
        <row r="6">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I6" t="str">
            <v>5.2.7 Sonstiges</v>
          </cell>
        </row>
        <row r="7">
          <cell r="D7" t="str">
            <v>1.2.2 technische Anlagen und Maschinen</v>
          </cell>
          <cell r="E7" t="str">
            <v>1.1.6 Erlöse für den Messstellenbetrieb</v>
          </cell>
          <cell r="F7" t="str">
            <v>Rückstellungen für Konzessionsabgaben</v>
          </cell>
          <cell r="I7" t="str">
            <v>7.1.2 Sonstiges</v>
          </cell>
        </row>
        <row r="8">
          <cell r="D8" t="str">
            <v>1.2.3 andere Anlagen, Betriebs- und Geschäftsausstattung</v>
          </cell>
          <cell r="E8" t="str">
            <v>1.1.7 Erlöse aus Kurzstreckenentgelten gemäß § 20 Abs. 1 GasNEV</v>
          </cell>
          <cell r="F8" t="str">
            <v>Andere Sonstige Rückstellungen</v>
          </cell>
          <cell r="I8" t="str">
            <v>8.10 Rechts- und Beratungskosten</v>
          </cell>
        </row>
        <row r="9">
          <cell r="D9" t="str">
            <v>1.2.4 geleistete Anzahlungen und Anlagen im Bau</v>
          </cell>
          <cell r="E9" t="str">
            <v>1.1.8 Erlöse aus gesondertem Netzentgelt gemäß § 20 Abs. 2 GasNEV</v>
          </cell>
          <cell r="I9" t="str">
            <v>8.18 Sonstiges</v>
          </cell>
        </row>
        <row r="10">
          <cell r="D10" t="str">
            <v>1.3.1 Anteile an verbundenen Unternehmen</v>
          </cell>
          <cell r="E10" t="str">
            <v>1.1.9 Erlöse aus Vertragsstrafen</v>
          </cell>
          <cell r="I10" t="str">
            <v>11.3 Andere sonstige Zinsen und ähnliche Erträge</v>
          </cell>
        </row>
        <row r="11">
          <cell r="D11" t="str">
            <v>1.3.2 Ausleihungen an verbundene Unternehmen</v>
          </cell>
          <cell r="E11" t="str">
            <v>1.1.10 Erlöse aus Entgelten mit Preisnachlässen gemäß § 3 KAV i.V.m. § 18 GasNEV</v>
          </cell>
          <cell r="I11" t="str">
            <v>13.4 Sonstiges</v>
          </cell>
        </row>
        <row r="12">
          <cell r="D12" t="str">
            <v>1.3.3 Beteiligungen</v>
          </cell>
          <cell r="E12" t="str">
            <v>1.1.11 Erlöse aus unterjährigen und unterbrechbaren Verträgen sowie Jahresverträgen mit abweichenden Laufzeitbeginn (§ 13 Abs. 2 und 3 GasNEV)</v>
          </cell>
          <cell r="I12" t="str">
            <v>15.3 Sonstiges</v>
          </cell>
        </row>
        <row r="13">
          <cell r="D13" t="str">
            <v>1.3.4 Ausleihungen an Unternehmen, mit denen ein Beteiligungsverhältnis besteht</v>
          </cell>
          <cell r="E13" t="str">
            <v>1.1.12 Weitere Umsatzerlöse aus Netzentgelten</v>
          </cell>
        </row>
        <row r="14">
          <cell r="D14" t="str">
            <v>1.3.5 Wertpapiere des Anlagevermögens</v>
          </cell>
          <cell r="E14" t="str">
            <v>1.1.13 Erlöse aus Konzessionsabgaben</v>
          </cell>
        </row>
        <row r="15">
          <cell r="D15" t="str">
            <v>1.3.6 sonstige Ausleihungen</v>
          </cell>
          <cell r="E15" t="str">
            <v>1.2.1 Erlöse aus der Herstellung bestimmter Gasbeschaffenheiten</v>
          </cell>
        </row>
        <row r="16">
          <cell r="D16" t="str">
            <v>2.1 Vorräte</v>
          </cell>
          <cell r="E16" t="str">
            <v>1.2.2 Erlöse aus Nominierungsersatzverfahren</v>
          </cell>
        </row>
        <row r="17">
          <cell r="D17" t="str">
            <v>2.2.1 Forderungen aus Lieferungen und Leistungen</v>
          </cell>
          <cell r="E17" t="str">
            <v>1.2.3 Erlöse aus erweitertem Bilanzausgleich</v>
          </cell>
        </row>
        <row r="18">
          <cell r="D18" t="str">
            <v>2.2.2 Forderungen gegen verbundene Unternehmen (z.B. Cash-Pooling)</v>
          </cell>
          <cell r="E18" t="str">
            <v>1.2.4 Erlöse aus sonstigen Flexibilitätsdienstleistungen</v>
          </cell>
        </row>
        <row r="19">
          <cell r="D19" t="str">
            <v>2.2.3 Forderungen gegen Unternehmen, mit denen ein 
Beteiligungsverhältnis besteht</v>
          </cell>
          <cell r="E19" t="str">
            <v>1.2.5 Erlöse aus anderen erforderlichen sonstigen Hilfsdiensten</v>
          </cell>
        </row>
        <row r="20">
          <cell r="D20" t="str">
            <v>2.2.4 Sonstige Vermögensgegenstände</v>
          </cell>
          <cell r="E20" t="str">
            <v>1.2.6 Umsatzerlöse aus Biogas- und MRU-Umlage inkl. Ausgleichsauszahlungen</v>
          </cell>
        </row>
        <row r="21">
          <cell r="D21" t="str">
            <v>2.3.1 Anteile an verbundenen Unternehmen</v>
          </cell>
          <cell r="E21" t="str">
            <v>1.2.7 Umsatzerlöse aufgrund von Erstattungen aus dem Biogas- und dem MRU-Umlagemechanismus</v>
          </cell>
        </row>
        <row r="22">
          <cell r="D22" t="str">
            <v>2.3.2 eigene Anteile</v>
          </cell>
          <cell r="E22" t="str">
            <v>1.3 Erlöse aus Verkauf von Entspannungsstrom</v>
          </cell>
        </row>
        <row r="23">
          <cell r="D23" t="str">
            <v>2.3.3 sonstige Wertpapiere</v>
          </cell>
          <cell r="E23" t="str">
            <v>1.4 Erlöse aus Differenzmengen/Mehr-Mindermengenabrechnung</v>
          </cell>
        </row>
        <row r="24">
          <cell r="D24" t="str">
            <v>2.4 Kassenbestand, Bundesbankguthaben, Guthaben bei Kreditinstituten und Schecks</v>
          </cell>
          <cell r="E24" t="str">
            <v>1.5 Sonstige Erlöse</v>
          </cell>
        </row>
        <row r="25">
          <cell r="D25" t="str">
            <v>2.5 Kapitalausgleichsposten</v>
          </cell>
          <cell r="E25" t="str">
            <v>1.6 Umsatzerlöse aus Netzentgelten Strom</v>
          </cell>
        </row>
        <row r="26">
          <cell r="D26" t="str">
            <v>3 Rechnungsabgrenzungsposten</v>
          </cell>
          <cell r="E26" t="str">
            <v>2 Bestandsveränderungen</v>
          </cell>
        </row>
        <row r="27">
          <cell r="D27" t="str">
            <v>4 Aktive latente Steuern</v>
          </cell>
          <cell r="E27" t="str">
            <v>3 andere aktivierte Eigenleistungen</v>
          </cell>
        </row>
        <row r="28">
          <cell r="D28" t="str">
            <v>5 Aktiver Unterschiedsbetrag aus der Vermögensverrechnung</v>
          </cell>
          <cell r="E28" t="str">
            <v>4.1 Erträge aus der Auflösung von Netzanschlussbeiträgen</v>
          </cell>
        </row>
        <row r="29">
          <cell r="D29" t="str">
            <v>6.1 Gezeichnetes Kapital</v>
          </cell>
          <cell r="E29" t="str">
            <v>4.2 Erträge aus der Auflösung von Baukostenzuschüssen</v>
          </cell>
        </row>
        <row r="30">
          <cell r="D30" t="str">
            <v>6.2 Kapitalrücklage</v>
          </cell>
          <cell r="E30" t="str">
            <v>4.3 Andere sonstige Erträge</v>
          </cell>
        </row>
        <row r="31">
          <cell r="D31" t="str">
            <v>6.3.1 gesetzliche Rücklage</v>
          </cell>
          <cell r="E31" t="str">
            <v>5.1.1 Aufwendungen für die Beschaffung von Verlustenergie</v>
          </cell>
        </row>
        <row r="32">
          <cell r="D32" t="str">
            <v>6.3.2 Rücklage für Anteile an einem herrschenden oder mehrheitlich beteiligten Unternehmen</v>
          </cell>
          <cell r="E32" t="str">
            <v>5.1.2 Aufwendungen für die Beschaffung von Treibenergie</v>
          </cell>
        </row>
        <row r="33">
          <cell r="D33" t="str">
            <v>6.3.3 satzungsmäßige Rücklagen</v>
          </cell>
          <cell r="E33" t="str">
            <v>5.1.3 Aufwendungen für die Beschaffung von Eigenverbrauch</v>
          </cell>
        </row>
        <row r="34">
          <cell r="D34" t="str">
            <v>6.3.4 andere Gewinnrücklagen</v>
          </cell>
          <cell r="E34" t="str">
            <v>5.1.4 Aufwendungen für die Beschaffung von Entspannungsenergie</v>
          </cell>
        </row>
        <row r="35">
          <cell r="D35" t="str">
            <v>6.4 Gewinnvortrag/Verlustvortrag</v>
          </cell>
          <cell r="E35" t="str">
            <v>5.1.5 Aufwendungen aus dem Emissionshandelsgesetz</v>
          </cell>
        </row>
        <row r="36">
          <cell r="D36" t="str">
            <v>6.5 Kapitalausgleichsposten</v>
          </cell>
          <cell r="E36" t="str">
            <v>5.1.6 Sonstiges</v>
          </cell>
        </row>
        <row r="37">
          <cell r="D37" t="str">
            <v>6.6 Jahresüberschuss/Jahresfehlbetrag</v>
          </cell>
          <cell r="E37" t="str">
            <v>5.2.1 Aufwendungen an vorgelagerte Netzbetreiber</v>
          </cell>
        </row>
        <row r="38">
          <cell r="D38" t="str">
            <v>7 Erhaltene Baukostenzuschüsse einschließlich passivierter Leistungen der Anschlussnehmer zur Erstattung von Netzanschlusskosten</v>
          </cell>
          <cell r="E38" t="str">
            <v>5.2.2 Aufwendungen für überlassene Netzinfrastruktur</v>
          </cell>
        </row>
        <row r="39">
          <cell r="D39" t="str">
            <v>8 Sonderposten für Investitionszuschüsse</v>
          </cell>
          <cell r="E39" t="str">
            <v>5.2.3 Aufwendungen für durch Dritte erbrachte Betriebsführung</v>
          </cell>
        </row>
        <row r="40">
          <cell r="D40" t="str">
            <v>9 Sonderposten mit Rücklageanteil</v>
          </cell>
          <cell r="E40" t="str">
            <v>5.2.4 Aufwendungen für durch Dritte erbrachte Wartungs- und Instandhaltungsleistungen</v>
          </cell>
        </row>
        <row r="41">
          <cell r="D41" t="str">
            <v>10.1 Rückstellungen für Pensionen und ähnliche Verpflichtungen</v>
          </cell>
          <cell r="E41" t="str">
            <v>5.2.5 Aufwendungen für die Beschaffung von Ausgleichsenergie für den Basisbilanzausgleich</v>
          </cell>
        </row>
        <row r="42">
          <cell r="D42" t="str">
            <v>10.2 Steuerrückstellungen</v>
          </cell>
          <cell r="E42" t="str">
            <v>5.2.6 Aufwendungen für Differenzmengen/Mehr- Mindermengenabrechnung</v>
          </cell>
        </row>
        <row r="43">
          <cell r="D43" t="str">
            <v>10.3 sonstige Rückstellungen</v>
          </cell>
          <cell r="E43" t="str">
            <v>5.2.7 Sonstiges</v>
          </cell>
        </row>
        <row r="44">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BKZ_NAKB_SoPo"/>
      <sheetName val="D2_WAV"/>
      <sheetName val="D3_Anl_Spiegel"/>
      <sheetName val="D4_Zuordnung_HGB"/>
      <sheetName val="E_Erläuterung"/>
      <sheetName val="Listen"/>
      <sheetName val="Changelog BNetzA"/>
      <sheetName val="Changelog TH"/>
    </sheetNames>
    <sheetDataSet>
      <sheetData sheetId="0"/>
      <sheetData sheetId="1">
        <row r="9">
          <cell r="B9">
            <v>2022</v>
          </cell>
        </row>
      </sheetData>
      <sheetData sheetId="2"/>
      <sheetData sheetId="3"/>
      <sheetData sheetId="4"/>
      <sheetData sheetId="5"/>
      <sheetData sheetId="6"/>
      <sheetData sheetId="7"/>
      <sheetData sheetId="8"/>
      <sheetData sheetId="9" refreshError="1">
        <row r="2">
          <cell r="E2" t="str">
            <v>Verpächter</v>
          </cell>
          <cell r="L2" t="str">
            <v>Baukostenzuschüsse</v>
          </cell>
        </row>
        <row r="3">
          <cell r="E3" t="str">
            <v>anderer Netzbereich</v>
          </cell>
          <cell r="L3" t="str">
            <v>Netzanschlusskostenbeiträge</v>
          </cell>
        </row>
        <row r="4">
          <cell r="E4" t="str">
            <v>Voll-Netzzugang (§ 26 I ARegV) nach dem Basisjahr</v>
          </cell>
          <cell r="L4" t="str">
            <v>SoPo Investitionszuschüsse</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 sheetId="10"/>
      <sheetData sheetId="11"/>
    </sheetDataSet>
  </externalBook>
</externalLink>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6" tint="0.39997558519241921"/>
  </sheetPr>
  <dimension ref="A1:C48"/>
  <sheetViews>
    <sheetView tabSelected="1" zoomScale="115" zoomScaleNormal="115" workbookViewId="0">
      <selection activeCell="B14" sqref="B14"/>
    </sheetView>
  </sheetViews>
  <sheetFormatPr baseColWidth="10" defaultColWidth="11.42578125" defaultRowHeight="15" x14ac:dyDescent="0.25"/>
  <cols>
    <col min="1" max="1" width="19.140625" style="57" customWidth="1"/>
    <col min="2" max="2" width="145.28515625" style="57" customWidth="1"/>
    <col min="3" max="3" width="20.28515625" style="57" customWidth="1"/>
    <col min="4" max="1023" width="11.5703125" style="62" customWidth="1"/>
    <col min="1024" max="16384" width="11.42578125" style="62"/>
  </cols>
  <sheetData>
    <row r="1" spans="1:3" x14ac:dyDescent="0.25">
      <c r="A1" s="62"/>
      <c r="B1" s="62"/>
      <c r="C1" s="62"/>
    </row>
    <row r="2" spans="1:3" ht="18.75" x14ac:dyDescent="0.3">
      <c r="A2" s="56" t="s">
        <v>106</v>
      </c>
      <c r="C2" s="62"/>
    </row>
    <row r="3" spans="1:3" ht="18.75" x14ac:dyDescent="0.3">
      <c r="A3" s="56"/>
      <c r="B3" s="62"/>
      <c r="C3" s="62"/>
    </row>
    <row r="4" spans="1:3" x14ac:dyDescent="0.25">
      <c r="A4" s="62" t="s">
        <v>137</v>
      </c>
      <c r="B4" s="62"/>
      <c r="C4" s="62"/>
    </row>
    <row r="5" spans="1:3" x14ac:dyDescent="0.25">
      <c r="A5" s="283" t="s">
        <v>138</v>
      </c>
      <c r="B5" s="284"/>
      <c r="C5" s="62"/>
    </row>
    <row r="6" spans="1:3" x14ac:dyDescent="0.25">
      <c r="A6" s="285" t="s">
        <v>139</v>
      </c>
      <c r="B6" s="284"/>
      <c r="C6" s="62"/>
    </row>
    <row r="7" spans="1:3" x14ac:dyDescent="0.25">
      <c r="A7" s="286" t="s">
        <v>140</v>
      </c>
      <c r="B7" s="284"/>
      <c r="C7" s="62"/>
    </row>
    <row r="8" spans="1:3" ht="18.75" x14ac:dyDescent="0.3">
      <c r="A8" s="56"/>
      <c r="B8" s="62"/>
      <c r="C8" s="62"/>
    </row>
    <row r="9" spans="1:3" ht="12.75" customHeight="1" x14ac:dyDescent="0.35">
      <c r="A9" s="63"/>
      <c r="C9" s="62"/>
    </row>
    <row r="10" spans="1:3" ht="15.75" x14ac:dyDescent="0.25">
      <c r="A10" s="61" t="s">
        <v>107</v>
      </c>
      <c r="C10" s="62"/>
    </row>
    <row r="11" spans="1:3" ht="60" x14ac:dyDescent="0.25">
      <c r="A11" s="72" t="s">
        <v>97</v>
      </c>
      <c r="B11" s="64" t="s">
        <v>239</v>
      </c>
      <c r="C11" s="62"/>
    </row>
    <row r="12" spans="1:3" ht="60" x14ac:dyDescent="0.25">
      <c r="A12" s="72" t="s">
        <v>167</v>
      </c>
      <c r="B12" s="64" t="s">
        <v>240</v>
      </c>
      <c r="C12" s="62"/>
    </row>
    <row r="13" spans="1:3" ht="78" customHeight="1" x14ac:dyDescent="0.25">
      <c r="A13" s="72" t="s">
        <v>98</v>
      </c>
      <c r="B13" s="64" t="s">
        <v>264</v>
      </c>
      <c r="C13" s="62"/>
    </row>
    <row r="14" spans="1:3" ht="321.75" customHeight="1" x14ac:dyDescent="0.25">
      <c r="A14" s="277" t="s">
        <v>265</v>
      </c>
      <c r="B14" s="64" t="s">
        <v>266</v>
      </c>
      <c r="C14" s="83"/>
    </row>
    <row r="15" spans="1:3" ht="36" customHeight="1" x14ac:dyDescent="0.25">
      <c r="A15" s="72" t="s">
        <v>243</v>
      </c>
      <c r="B15" s="64" t="s">
        <v>244</v>
      </c>
      <c r="C15" s="62"/>
    </row>
    <row r="16" spans="1:3" ht="75" x14ac:dyDescent="0.25">
      <c r="A16" s="277" t="s">
        <v>259</v>
      </c>
      <c r="B16" s="64" t="s">
        <v>245</v>
      </c>
      <c r="C16" s="62"/>
    </row>
    <row r="17" spans="1:3" ht="180" x14ac:dyDescent="0.25">
      <c r="A17" s="72" t="s">
        <v>96</v>
      </c>
      <c r="B17" s="64" t="s">
        <v>246</v>
      </c>
      <c r="C17" s="62"/>
    </row>
    <row r="18" spans="1:3" ht="30" x14ac:dyDescent="0.25">
      <c r="A18" s="72" t="s">
        <v>169</v>
      </c>
      <c r="B18" s="64" t="s">
        <v>247</v>
      </c>
      <c r="C18" s="62"/>
    </row>
    <row r="19" spans="1:3" ht="30" x14ac:dyDescent="0.25">
      <c r="A19" s="72" t="s">
        <v>248</v>
      </c>
      <c r="B19" s="64" t="s">
        <v>249</v>
      </c>
      <c r="C19" s="62"/>
    </row>
    <row r="20" spans="1:3" ht="15.75" x14ac:dyDescent="0.25">
      <c r="A20" s="65"/>
      <c r="B20" s="66"/>
      <c r="C20" s="62"/>
    </row>
    <row r="21" spans="1:3" ht="15.75" x14ac:dyDescent="0.25">
      <c r="A21" s="65"/>
      <c r="B21" s="66"/>
      <c r="C21" s="62"/>
    </row>
    <row r="22" spans="1:3" ht="15.75" x14ac:dyDescent="0.25">
      <c r="A22" s="67" t="s">
        <v>242</v>
      </c>
      <c r="B22" s="66"/>
      <c r="C22" s="62"/>
    </row>
    <row r="23" spans="1:3" x14ac:dyDescent="0.25">
      <c r="B23" s="66"/>
      <c r="C23" s="62"/>
    </row>
    <row r="24" spans="1:3" ht="18.75" x14ac:dyDescent="0.3">
      <c r="A24" s="68" t="s">
        <v>108</v>
      </c>
      <c r="B24" s="69"/>
      <c r="C24" s="62"/>
    </row>
    <row r="25" spans="1:3" ht="45" x14ac:dyDescent="0.25">
      <c r="A25" s="70" t="s">
        <v>109</v>
      </c>
      <c r="B25" s="281" t="s">
        <v>241</v>
      </c>
      <c r="C25" s="62"/>
    </row>
    <row r="26" spans="1:3" ht="65.25" customHeight="1" x14ac:dyDescent="0.25">
      <c r="A26" s="71" t="s">
        <v>10</v>
      </c>
      <c r="B26" s="282" t="s">
        <v>254</v>
      </c>
    </row>
    <row r="27" spans="1:3" ht="46.5" customHeight="1" x14ac:dyDescent="0.25">
      <c r="A27" s="71" t="s">
        <v>5</v>
      </c>
      <c r="B27" s="282" t="s">
        <v>255</v>
      </c>
    </row>
    <row r="31" spans="1:3" x14ac:dyDescent="0.25">
      <c r="A31" s="62"/>
      <c r="B31" s="62"/>
      <c r="C31" s="62"/>
    </row>
    <row r="32" spans="1:3" x14ac:dyDescent="0.25">
      <c r="A32" s="62"/>
      <c r="B32" s="62"/>
      <c r="C32" s="62"/>
    </row>
    <row r="33" spans="1:3" x14ac:dyDescent="0.25">
      <c r="A33" s="62"/>
      <c r="B33" s="62"/>
      <c r="C33" s="62"/>
    </row>
    <row r="34" spans="1:3" x14ac:dyDescent="0.25">
      <c r="A34" s="62"/>
      <c r="B34" s="62"/>
      <c r="C34" s="62"/>
    </row>
    <row r="35" spans="1:3" x14ac:dyDescent="0.25">
      <c r="A35" s="62"/>
      <c r="B35" s="62"/>
      <c r="C35" s="62"/>
    </row>
    <row r="36" spans="1:3" x14ac:dyDescent="0.25">
      <c r="A36" s="62"/>
      <c r="B36" s="62"/>
      <c r="C36" s="62"/>
    </row>
    <row r="37" spans="1:3" x14ac:dyDescent="0.25">
      <c r="A37" s="62"/>
      <c r="B37" s="62"/>
      <c r="C37" s="62"/>
    </row>
    <row r="38" spans="1:3" x14ac:dyDescent="0.25">
      <c r="A38" s="62"/>
      <c r="B38" s="62"/>
      <c r="C38" s="62"/>
    </row>
    <row r="39" spans="1:3" x14ac:dyDescent="0.25">
      <c r="A39" s="62"/>
      <c r="B39" s="62"/>
      <c r="C39" s="62"/>
    </row>
    <row r="40" spans="1:3" x14ac:dyDescent="0.25">
      <c r="A40" s="62"/>
      <c r="B40" s="62"/>
      <c r="C40" s="62"/>
    </row>
    <row r="41" spans="1:3" x14ac:dyDescent="0.25">
      <c r="A41" s="62"/>
      <c r="B41" s="62"/>
      <c r="C41" s="62"/>
    </row>
    <row r="42" spans="1:3" x14ac:dyDescent="0.25">
      <c r="A42" s="62"/>
      <c r="B42" s="62"/>
      <c r="C42" s="62"/>
    </row>
    <row r="43" spans="1:3" x14ac:dyDescent="0.25">
      <c r="A43" s="62"/>
      <c r="B43" s="62"/>
      <c r="C43" s="62"/>
    </row>
    <row r="44" spans="1:3" x14ac:dyDescent="0.25">
      <c r="A44" s="62"/>
      <c r="B44" s="62"/>
      <c r="C44" s="62"/>
    </row>
    <row r="45" spans="1:3" x14ac:dyDescent="0.25">
      <c r="A45" s="62"/>
      <c r="B45" s="62"/>
      <c r="C45" s="62"/>
    </row>
    <row r="46" spans="1:3" x14ac:dyDescent="0.25">
      <c r="A46" s="62"/>
      <c r="B46" s="62"/>
      <c r="C46" s="62"/>
    </row>
    <row r="47" spans="1:3" x14ac:dyDescent="0.25">
      <c r="A47" s="62"/>
      <c r="B47" s="62"/>
      <c r="C47" s="62"/>
    </row>
    <row r="48" spans="1:3" x14ac:dyDescent="0.25">
      <c r="A48" s="62"/>
      <c r="B48" s="62"/>
      <c r="C48" s="62"/>
    </row>
  </sheetData>
  <sheetProtection formatCells="0" formatColumns="0" formatRows="0"/>
  <mergeCells count="3">
    <mergeCell ref="A5:B5"/>
    <mergeCell ref="A6:B6"/>
    <mergeCell ref="A7:B7"/>
  </mergeCells>
  <pageMargins left="0.70000000000000007" right="0.70000000000000007" top="1.5748031496062991" bottom="1.5748031496062991" header="1.1811023622047243" footer="1.1811023622047243"/>
  <pageSetup paperSize="9" fitToWidth="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XFD206"/>
  <sheetViews>
    <sheetView workbookViewId="0">
      <selection activeCell="A10" sqref="A10"/>
    </sheetView>
  </sheetViews>
  <sheetFormatPr baseColWidth="10" defaultColWidth="11.42578125" defaultRowHeight="15" x14ac:dyDescent="0.25"/>
  <cols>
    <col min="1" max="1" width="11.42578125" style="14"/>
    <col min="2" max="2" width="78" style="14" customWidth="1"/>
    <col min="3" max="3" width="40" style="14" customWidth="1"/>
    <col min="4" max="4" width="14.7109375" style="32" customWidth="1"/>
    <col min="5" max="5" width="15.85546875" style="32" customWidth="1"/>
    <col min="6" max="15" width="17.28515625" style="14" customWidth="1"/>
    <col min="16" max="16" width="28.42578125" style="14" customWidth="1"/>
    <col min="17" max="21" width="17.28515625" style="14" customWidth="1"/>
    <col min="22" max="32" width="11.42578125" style="14"/>
    <col min="33" max="33" width="0" style="14" hidden="1" customWidth="1"/>
    <col min="34" max="16384" width="11.42578125" style="14"/>
  </cols>
  <sheetData>
    <row r="1" spans="1:16384" ht="18.75" x14ac:dyDescent="0.3">
      <c r="A1" s="22" t="s">
        <v>110</v>
      </c>
      <c r="D1" s="14"/>
      <c r="E1" s="14"/>
    </row>
    <row r="2" spans="1:16384" x14ac:dyDescent="0.25">
      <c r="A2" s="301"/>
      <c r="B2" s="302"/>
      <c r="C2" s="302"/>
      <c r="D2" s="302"/>
      <c r="E2" s="302"/>
      <c r="F2" s="302"/>
      <c r="G2" s="302"/>
      <c r="H2" s="302"/>
      <c r="I2" s="302"/>
      <c r="J2" s="302"/>
      <c r="K2" s="302"/>
      <c r="L2" s="302"/>
      <c r="M2" s="302"/>
      <c r="N2" s="302"/>
      <c r="O2" s="302"/>
      <c r="P2" s="302"/>
      <c r="Q2" s="302"/>
      <c r="R2" s="302"/>
      <c r="S2" s="302"/>
      <c r="T2" s="302"/>
      <c r="U2" s="303"/>
    </row>
    <row r="3" spans="1:16384" ht="18.75" x14ac:dyDescent="0.25">
      <c r="A3" s="304" t="s">
        <v>59</v>
      </c>
      <c r="B3" s="305"/>
      <c r="C3" s="305"/>
      <c r="D3" s="306"/>
      <c r="E3" s="104"/>
      <c r="F3" s="23" t="s">
        <v>92</v>
      </c>
      <c r="G3" s="24"/>
      <c r="H3" s="24"/>
      <c r="I3" s="24"/>
      <c r="J3" s="24"/>
      <c r="K3" s="24"/>
      <c r="L3" s="24"/>
      <c r="M3" s="24"/>
      <c r="N3" s="24"/>
      <c r="O3" s="24"/>
      <c r="P3" s="24"/>
      <c r="Q3" s="24"/>
      <c r="R3" s="24"/>
      <c r="S3" s="24"/>
      <c r="T3" s="24"/>
      <c r="U3" s="25"/>
    </row>
    <row r="4" spans="1:16384" s="19" customFormat="1" ht="138" customHeight="1" x14ac:dyDescent="0.25">
      <c r="A4" s="28" t="s">
        <v>58</v>
      </c>
      <c r="B4" s="21" t="s">
        <v>61</v>
      </c>
      <c r="C4" s="21" t="s">
        <v>4</v>
      </c>
      <c r="D4" s="2" t="s">
        <v>73</v>
      </c>
      <c r="E4" s="103" t="s">
        <v>118</v>
      </c>
      <c r="F4" s="2" t="s">
        <v>116</v>
      </c>
      <c r="G4" s="2" t="s">
        <v>79</v>
      </c>
      <c r="H4" s="2" t="s">
        <v>80</v>
      </c>
      <c r="I4" s="2" t="s">
        <v>81</v>
      </c>
      <c r="J4" s="2" t="s">
        <v>10</v>
      </c>
      <c r="K4" s="2" t="s">
        <v>5</v>
      </c>
      <c r="L4" s="2" t="s">
        <v>130</v>
      </c>
      <c r="M4" s="103" t="s">
        <v>75</v>
      </c>
      <c r="N4" s="103" t="s">
        <v>74</v>
      </c>
      <c r="O4" s="103" t="s">
        <v>115</v>
      </c>
      <c r="P4" s="103" t="s">
        <v>119</v>
      </c>
      <c r="Q4" s="2" t="str">
        <f>"(Erwartete) historische AK/HK zum Stand 31.12."&amp;A_Stammdaten!B10</f>
        <v>(Erwartete) historische AK/HK zum Stand 31.12.2026</v>
      </c>
      <c r="R4" s="2" t="s">
        <v>64</v>
      </c>
      <c r="S4" s="2" t="s">
        <v>134</v>
      </c>
      <c r="T4" s="2" t="s">
        <v>135</v>
      </c>
      <c r="U4" s="79" t="s">
        <v>136</v>
      </c>
    </row>
    <row r="5" spans="1:16384" s="19" customFormat="1" ht="60" x14ac:dyDescent="0.25">
      <c r="A5" s="78"/>
      <c r="B5" s="78" t="s">
        <v>128</v>
      </c>
      <c r="C5" s="78"/>
      <c r="D5" s="78"/>
      <c r="E5" s="78"/>
      <c r="F5" s="78"/>
      <c r="G5" s="78"/>
      <c r="H5" s="78"/>
      <c r="I5" s="78"/>
      <c r="J5" s="78"/>
      <c r="K5" s="78"/>
      <c r="L5" s="78"/>
      <c r="M5" s="78"/>
      <c r="N5" s="78"/>
      <c r="O5" s="78"/>
      <c r="P5" s="78"/>
      <c r="Q5" s="78"/>
      <c r="R5" s="78"/>
      <c r="S5" s="78"/>
      <c r="T5" s="78"/>
      <c r="U5" s="80"/>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82"/>
      <c r="KD5" s="82"/>
      <c r="KE5" s="82"/>
      <c r="KF5" s="82"/>
      <c r="KG5" s="82"/>
      <c r="KH5" s="82"/>
      <c r="KI5" s="82"/>
      <c r="KJ5" s="82"/>
      <c r="KK5" s="82"/>
      <c r="KL5" s="82"/>
      <c r="KM5" s="82"/>
      <c r="KN5" s="82"/>
      <c r="KO5" s="82"/>
      <c r="KP5" s="82"/>
      <c r="KQ5" s="82"/>
      <c r="KR5" s="82"/>
      <c r="KS5" s="82"/>
      <c r="KT5" s="82"/>
      <c r="KU5" s="82"/>
      <c r="KV5" s="82"/>
      <c r="KW5" s="82"/>
      <c r="KX5" s="82"/>
      <c r="KY5" s="82"/>
      <c r="KZ5" s="82"/>
      <c r="LA5" s="82"/>
      <c r="LB5" s="82"/>
      <c r="LC5" s="82"/>
      <c r="LD5" s="82"/>
      <c r="LE5" s="82"/>
      <c r="LF5" s="82"/>
      <c r="LG5" s="82"/>
      <c r="LH5" s="82"/>
      <c r="LI5" s="82"/>
      <c r="LJ5" s="82"/>
      <c r="LK5" s="82"/>
      <c r="LL5" s="82"/>
      <c r="LM5" s="82"/>
      <c r="LN5" s="82"/>
      <c r="LO5" s="82"/>
      <c r="LP5" s="82"/>
      <c r="LQ5" s="82"/>
      <c r="LR5" s="82"/>
      <c r="LS5" s="82"/>
      <c r="LT5" s="82"/>
      <c r="LU5" s="82"/>
      <c r="LV5" s="82"/>
      <c r="LW5" s="82"/>
      <c r="LX5" s="82"/>
      <c r="LY5" s="82"/>
      <c r="LZ5" s="82"/>
      <c r="MA5" s="82"/>
      <c r="MB5" s="82"/>
      <c r="MC5" s="82"/>
      <c r="MD5" s="82"/>
      <c r="ME5" s="82"/>
      <c r="MF5" s="82"/>
      <c r="MG5" s="82"/>
      <c r="MH5" s="82"/>
      <c r="MI5" s="82"/>
      <c r="MJ5" s="82"/>
      <c r="MK5" s="82"/>
      <c r="ML5" s="82"/>
      <c r="MM5" s="82"/>
      <c r="MN5" s="82"/>
      <c r="MO5" s="82"/>
      <c r="MP5" s="82"/>
      <c r="MQ5" s="82"/>
      <c r="MR5" s="82"/>
      <c r="MS5" s="82"/>
      <c r="MT5" s="82"/>
      <c r="MU5" s="82"/>
      <c r="MV5" s="82"/>
      <c r="MW5" s="82"/>
      <c r="MX5" s="82"/>
      <c r="MY5" s="82"/>
      <c r="MZ5" s="82"/>
      <c r="NA5" s="82"/>
      <c r="NB5" s="82"/>
      <c r="NC5" s="82"/>
      <c r="ND5" s="82"/>
      <c r="NE5" s="82"/>
      <c r="NF5" s="82"/>
      <c r="NG5" s="82"/>
      <c r="NH5" s="82"/>
      <c r="NI5" s="82"/>
      <c r="NJ5" s="82"/>
      <c r="NK5" s="82"/>
      <c r="NL5" s="82"/>
      <c r="NM5" s="82"/>
      <c r="NN5" s="82"/>
      <c r="NO5" s="82"/>
      <c r="NP5" s="82"/>
      <c r="NQ5" s="82"/>
      <c r="NR5" s="82"/>
      <c r="NS5" s="82"/>
      <c r="NT5" s="82"/>
      <c r="NU5" s="82"/>
      <c r="NV5" s="82"/>
      <c r="NW5" s="82"/>
      <c r="NX5" s="82"/>
      <c r="NY5" s="82"/>
      <c r="NZ5" s="82"/>
      <c r="OA5" s="82"/>
      <c r="OB5" s="82"/>
      <c r="OC5" s="82"/>
      <c r="OD5" s="82"/>
      <c r="OE5" s="82"/>
      <c r="OF5" s="82"/>
      <c r="OG5" s="82"/>
      <c r="OH5" s="82"/>
      <c r="OI5" s="82"/>
      <c r="OJ5" s="82"/>
      <c r="OK5" s="82"/>
      <c r="OL5" s="82"/>
      <c r="OM5" s="82"/>
      <c r="ON5" s="82"/>
      <c r="OO5" s="82"/>
      <c r="OP5" s="82"/>
      <c r="OQ5" s="82"/>
      <c r="OR5" s="82"/>
      <c r="OS5" s="82"/>
      <c r="OT5" s="82"/>
      <c r="OU5" s="82"/>
      <c r="OV5" s="82"/>
      <c r="OW5" s="82"/>
      <c r="OX5" s="82"/>
      <c r="OY5" s="82"/>
      <c r="OZ5" s="82"/>
      <c r="PA5" s="82"/>
      <c r="PB5" s="82"/>
      <c r="PC5" s="82"/>
      <c r="PD5" s="82"/>
      <c r="PE5" s="82"/>
      <c r="PF5" s="82"/>
      <c r="PG5" s="82"/>
      <c r="PH5" s="82"/>
      <c r="PI5" s="82"/>
      <c r="PJ5" s="82"/>
      <c r="PK5" s="82"/>
      <c r="PL5" s="82"/>
      <c r="PM5" s="82"/>
      <c r="PN5" s="82"/>
      <c r="PO5" s="82"/>
      <c r="PP5" s="82"/>
      <c r="PQ5" s="82"/>
      <c r="PR5" s="82"/>
      <c r="PS5" s="82"/>
      <c r="PT5" s="82"/>
      <c r="PU5" s="82"/>
      <c r="PV5" s="82"/>
      <c r="PW5" s="82"/>
      <c r="PX5" s="82"/>
      <c r="PY5" s="82"/>
      <c r="PZ5" s="82"/>
      <c r="QA5" s="82"/>
      <c r="QB5" s="82"/>
      <c r="QC5" s="82"/>
      <c r="QD5" s="82"/>
      <c r="QE5" s="82"/>
      <c r="QF5" s="82"/>
      <c r="QG5" s="82"/>
      <c r="QH5" s="82"/>
      <c r="QI5" s="82"/>
      <c r="QJ5" s="82"/>
      <c r="QK5" s="82"/>
      <c r="QL5" s="82"/>
      <c r="QM5" s="82"/>
      <c r="QN5" s="82"/>
      <c r="QO5" s="82"/>
      <c r="QP5" s="82"/>
      <c r="QQ5" s="82"/>
      <c r="QR5" s="82"/>
      <c r="QS5" s="82"/>
      <c r="QT5" s="82"/>
      <c r="QU5" s="82"/>
      <c r="QV5" s="82"/>
      <c r="QW5" s="82"/>
      <c r="QX5" s="82"/>
      <c r="QY5" s="82"/>
      <c r="QZ5" s="82"/>
      <c r="RA5" s="82"/>
      <c r="RB5" s="82"/>
      <c r="RC5" s="82"/>
      <c r="RD5" s="82"/>
      <c r="RE5" s="82"/>
      <c r="RF5" s="82"/>
      <c r="RG5" s="82"/>
      <c r="RH5" s="82"/>
      <c r="RI5" s="82"/>
      <c r="RJ5" s="82"/>
      <c r="RK5" s="82"/>
      <c r="RL5" s="82"/>
      <c r="RM5" s="82"/>
      <c r="RN5" s="82"/>
      <c r="RO5" s="82"/>
      <c r="RP5" s="82"/>
      <c r="RQ5" s="82"/>
      <c r="RR5" s="82"/>
      <c r="RS5" s="82"/>
      <c r="RT5" s="82"/>
      <c r="RU5" s="82"/>
      <c r="RV5" s="82"/>
      <c r="RW5" s="82"/>
      <c r="RX5" s="82"/>
      <c r="RY5" s="82"/>
      <c r="RZ5" s="82"/>
      <c r="SA5" s="82"/>
      <c r="SB5" s="82"/>
      <c r="SC5" s="82"/>
      <c r="SD5" s="82"/>
      <c r="SE5" s="82"/>
      <c r="SF5" s="82"/>
      <c r="SG5" s="82"/>
      <c r="SH5" s="82"/>
      <c r="SI5" s="82"/>
      <c r="SJ5" s="82"/>
      <c r="SK5" s="82"/>
      <c r="SL5" s="82"/>
      <c r="SM5" s="82"/>
      <c r="SN5" s="82"/>
      <c r="SO5" s="82"/>
      <c r="SP5" s="82"/>
      <c r="SQ5" s="82"/>
      <c r="SR5" s="82"/>
      <c r="SS5" s="82"/>
      <c r="ST5" s="82"/>
      <c r="SU5" s="82"/>
      <c r="SV5" s="82"/>
      <c r="SW5" s="82"/>
      <c r="SX5" s="82"/>
      <c r="SY5" s="82"/>
      <c r="SZ5" s="82"/>
      <c r="TA5" s="82"/>
      <c r="TB5" s="82"/>
      <c r="TC5" s="82"/>
      <c r="TD5" s="82"/>
      <c r="TE5" s="82"/>
      <c r="TF5" s="82"/>
      <c r="TG5" s="82"/>
      <c r="TH5" s="82"/>
      <c r="TI5" s="82"/>
      <c r="TJ5" s="82"/>
      <c r="TK5" s="82"/>
      <c r="TL5" s="82"/>
      <c r="TM5" s="82"/>
      <c r="TN5" s="82"/>
      <c r="TO5" s="82"/>
      <c r="TP5" s="82"/>
      <c r="TQ5" s="82"/>
      <c r="TR5" s="82"/>
      <c r="TS5" s="82"/>
      <c r="TT5" s="82"/>
      <c r="TU5" s="82"/>
      <c r="TV5" s="82"/>
      <c r="TW5" s="82"/>
      <c r="TX5" s="82"/>
      <c r="TY5" s="82"/>
      <c r="TZ5" s="82"/>
      <c r="UA5" s="82"/>
      <c r="UB5" s="82"/>
      <c r="UC5" s="82"/>
      <c r="UD5" s="82"/>
      <c r="UE5" s="82"/>
      <c r="UF5" s="82"/>
      <c r="UG5" s="82"/>
      <c r="UH5" s="82"/>
      <c r="UI5" s="82"/>
      <c r="UJ5" s="82"/>
      <c r="UK5" s="82"/>
      <c r="UL5" s="82"/>
      <c r="UM5" s="82"/>
      <c r="UN5" s="82"/>
      <c r="UO5" s="82"/>
      <c r="UP5" s="82"/>
      <c r="UQ5" s="82"/>
      <c r="UR5" s="82"/>
      <c r="US5" s="82"/>
      <c r="UT5" s="82"/>
      <c r="UU5" s="82"/>
      <c r="UV5" s="82"/>
      <c r="UW5" s="82"/>
      <c r="UX5" s="82"/>
      <c r="UY5" s="82"/>
      <c r="UZ5" s="82"/>
      <c r="VA5" s="82"/>
      <c r="VB5" s="82"/>
      <c r="VC5" s="82"/>
      <c r="VD5" s="82"/>
      <c r="VE5" s="82"/>
      <c r="VF5" s="82"/>
      <c r="VG5" s="82"/>
      <c r="VH5" s="82"/>
      <c r="VI5" s="82"/>
      <c r="VJ5" s="82"/>
      <c r="VK5" s="82"/>
      <c r="VL5" s="82"/>
      <c r="VM5" s="82"/>
      <c r="VN5" s="82"/>
      <c r="VO5" s="82"/>
      <c r="VP5" s="82"/>
      <c r="VQ5" s="82"/>
      <c r="VR5" s="82"/>
      <c r="VS5" s="82"/>
      <c r="VT5" s="82"/>
      <c r="VU5" s="82"/>
      <c r="VV5" s="82"/>
      <c r="VW5" s="82"/>
      <c r="VX5" s="82"/>
      <c r="VY5" s="82"/>
      <c r="VZ5" s="82"/>
      <c r="WA5" s="82"/>
      <c r="WB5" s="82"/>
      <c r="WC5" s="82"/>
      <c r="WD5" s="82"/>
      <c r="WE5" s="82"/>
      <c r="WF5" s="82"/>
      <c r="WG5" s="82"/>
      <c r="WH5" s="82"/>
      <c r="WI5" s="82"/>
      <c r="WJ5" s="82"/>
      <c r="WK5" s="82"/>
      <c r="WL5" s="82"/>
      <c r="WM5" s="82"/>
      <c r="WN5" s="82"/>
      <c r="WO5" s="82"/>
      <c r="WP5" s="82"/>
      <c r="WQ5" s="82"/>
      <c r="WR5" s="82"/>
      <c r="WS5" s="82"/>
      <c r="WT5" s="82"/>
      <c r="WU5" s="82"/>
      <c r="WV5" s="82"/>
      <c r="WW5" s="82"/>
      <c r="WX5" s="82"/>
      <c r="WY5" s="82"/>
      <c r="WZ5" s="82"/>
      <c r="XA5" s="82"/>
      <c r="XB5" s="82"/>
      <c r="XC5" s="82"/>
      <c r="XD5" s="82"/>
      <c r="XE5" s="82"/>
      <c r="XF5" s="82"/>
      <c r="XG5" s="82"/>
      <c r="XH5" s="82"/>
      <c r="XI5" s="82"/>
      <c r="XJ5" s="82"/>
      <c r="XK5" s="82"/>
      <c r="XL5" s="82"/>
      <c r="XM5" s="82"/>
      <c r="XN5" s="82"/>
      <c r="XO5" s="82"/>
      <c r="XP5" s="82"/>
      <c r="XQ5" s="82"/>
      <c r="XR5" s="82"/>
      <c r="XS5" s="82"/>
      <c r="XT5" s="82"/>
      <c r="XU5" s="82"/>
      <c r="XV5" s="82"/>
      <c r="XW5" s="82"/>
      <c r="XX5" s="82"/>
      <c r="XY5" s="82"/>
      <c r="XZ5" s="82"/>
      <c r="YA5" s="82"/>
      <c r="YB5" s="82"/>
      <c r="YC5" s="82"/>
      <c r="YD5" s="82"/>
      <c r="YE5" s="82"/>
      <c r="YF5" s="82"/>
      <c r="YG5" s="82"/>
      <c r="YH5" s="82"/>
      <c r="YI5" s="82"/>
      <c r="YJ5" s="82"/>
      <c r="YK5" s="82"/>
      <c r="YL5" s="82"/>
      <c r="YM5" s="82"/>
      <c r="YN5" s="82"/>
      <c r="YO5" s="82"/>
      <c r="YP5" s="82"/>
      <c r="YQ5" s="82"/>
      <c r="YR5" s="82"/>
      <c r="YS5" s="82"/>
      <c r="YT5" s="82"/>
      <c r="YU5" s="82"/>
      <c r="YV5" s="82"/>
      <c r="YW5" s="82"/>
      <c r="YX5" s="82"/>
      <c r="YY5" s="82"/>
      <c r="YZ5" s="82"/>
      <c r="ZA5" s="82"/>
      <c r="ZB5" s="82"/>
      <c r="ZC5" s="82"/>
      <c r="ZD5" s="82"/>
      <c r="ZE5" s="82"/>
      <c r="ZF5" s="82"/>
      <c r="ZG5" s="82"/>
      <c r="ZH5" s="82"/>
      <c r="ZI5" s="82"/>
      <c r="ZJ5" s="82"/>
      <c r="ZK5" s="82"/>
      <c r="ZL5" s="82"/>
      <c r="ZM5" s="82"/>
      <c r="ZN5" s="82"/>
      <c r="ZO5" s="82"/>
      <c r="ZP5" s="82"/>
      <c r="ZQ5" s="82"/>
      <c r="ZR5" s="82"/>
      <c r="ZS5" s="82"/>
      <c r="ZT5" s="82"/>
      <c r="ZU5" s="82"/>
      <c r="ZV5" s="82"/>
      <c r="ZW5" s="82"/>
      <c r="ZX5" s="82"/>
      <c r="ZY5" s="82"/>
      <c r="ZZ5" s="82"/>
      <c r="AAA5" s="82"/>
      <c r="AAB5" s="82"/>
      <c r="AAC5" s="82"/>
      <c r="AAD5" s="82"/>
      <c r="AAE5" s="82"/>
      <c r="AAF5" s="82"/>
      <c r="AAG5" s="82"/>
      <c r="AAH5" s="82"/>
      <c r="AAI5" s="82"/>
      <c r="AAJ5" s="82"/>
      <c r="AAK5" s="82"/>
      <c r="AAL5" s="82"/>
      <c r="AAM5" s="82"/>
      <c r="AAN5" s="82"/>
      <c r="AAO5" s="82"/>
      <c r="AAP5" s="82"/>
      <c r="AAQ5" s="82"/>
      <c r="AAR5" s="82"/>
      <c r="AAS5" s="82"/>
      <c r="AAT5" s="82"/>
      <c r="AAU5" s="82"/>
      <c r="AAV5" s="82"/>
      <c r="AAW5" s="82"/>
      <c r="AAX5" s="82"/>
      <c r="AAY5" s="82"/>
      <c r="AAZ5" s="82"/>
      <c r="ABA5" s="82"/>
      <c r="ABB5" s="82"/>
      <c r="ABC5" s="82"/>
      <c r="ABD5" s="82"/>
      <c r="ABE5" s="82"/>
      <c r="ABF5" s="82"/>
      <c r="ABG5" s="82"/>
      <c r="ABH5" s="82"/>
      <c r="ABI5" s="82"/>
      <c r="ABJ5" s="82"/>
      <c r="ABK5" s="82"/>
      <c r="ABL5" s="82"/>
      <c r="ABM5" s="82"/>
      <c r="ABN5" s="82"/>
      <c r="ABO5" s="82"/>
      <c r="ABP5" s="82"/>
      <c r="ABQ5" s="82"/>
      <c r="ABR5" s="82"/>
      <c r="ABS5" s="82"/>
      <c r="ABT5" s="82"/>
      <c r="ABU5" s="82"/>
      <c r="ABV5" s="82"/>
      <c r="ABW5" s="82"/>
      <c r="ABX5" s="82"/>
      <c r="ABY5" s="82"/>
      <c r="ABZ5" s="82"/>
      <c r="ACA5" s="82"/>
      <c r="ACB5" s="82"/>
      <c r="ACC5" s="82"/>
      <c r="ACD5" s="82"/>
      <c r="ACE5" s="82"/>
      <c r="ACF5" s="82"/>
      <c r="ACG5" s="82"/>
      <c r="ACH5" s="82"/>
      <c r="ACI5" s="82"/>
      <c r="ACJ5" s="82"/>
      <c r="ACK5" s="82"/>
      <c r="ACL5" s="82"/>
      <c r="ACM5" s="82"/>
      <c r="ACN5" s="82"/>
      <c r="ACO5" s="82"/>
      <c r="ACP5" s="82"/>
      <c r="ACQ5" s="82"/>
      <c r="ACR5" s="82"/>
      <c r="ACS5" s="82"/>
      <c r="ACT5" s="82"/>
      <c r="ACU5" s="82"/>
      <c r="ACV5" s="82"/>
      <c r="ACW5" s="82"/>
      <c r="ACX5" s="82"/>
      <c r="ACY5" s="82"/>
      <c r="ACZ5" s="82"/>
      <c r="ADA5" s="82"/>
      <c r="ADB5" s="82"/>
      <c r="ADC5" s="82"/>
      <c r="ADD5" s="82"/>
      <c r="ADE5" s="82"/>
      <c r="ADF5" s="82"/>
      <c r="ADG5" s="82"/>
      <c r="ADH5" s="82"/>
      <c r="ADI5" s="82"/>
      <c r="ADJ5" s="82"/>
      <c r="ADK5" s="82"/>
      <c r="ADL5" s="82"/>
      <c r="ADM5" s="82"/>
      <c r="ADN5" s="82"/>
      <c r="ADO5" s="82"/>
      <c r="ADP5" s="82"/>
      <c r="ADQ5" s="82"/>
      <c r="ADR5" s="82"/>
      <c r="ADS5" s="82"/>
      <c r="ADT5" s="82"/>
      <c r="ADU5" s="82"/>
      <c r="ADV5" s="82"/>
      <c r="ADW5" s="82"/>
      <c r="ADX5" s="82"/>
      <c r="ADY5" s="82"/>
      <c r="ADZ5" s="82"/>
      <c r="AEA5" s="82"/>
      <c r="AEB5" s="82"/>
      <c r="AEC5" s="82"/>
      <c r="AED5" s="82"/>
      <c r="AEE5" s="82"/>
      <c r="AEF5" s="82"/>
      <c r="AEG5" s="82"/>
      <c r="AEH5" s="82"/>
      <c r="AEI5" s="82"/>
      <c r="AEJ5" s="82"/>
      <c r="AEK5" s="82"/>
      <c r="AEL5" s="82"/>
      <c r="AEM5" s="82"/>
      <c r="AEN5" s="82"/>
      <c r="AEO5" s="82"/>
      <c r="AEP5" s="82"/>
      <c r="AEQ5" s="82"/>
      <c r="AER5" s="82"/>
      <c r="AES5" s="82"/>
      <c r="AET5" s="82"/>
      <c r="AEU5" s="82"/>
      <c r="AEV5" s="82"/>
      <c r="AEW5" s="82"/>
      <c r="AEX5" s="82"/>
      <c r="AEY5" s="82"/>
      <c r="AEZ5" s="82"/>
      <c r="AFA5" s="82"/>
      <c r="AFB5" s="82"/>
      <c r="AFC5" s="82"/>
      <c r="AFD5" s="82"/>
      <c r="AFE5" s="82"/>
      <c r="AFF5" s="82"/>
      <c r="AFG5" s="82"/>
      <c r="AFH5" s="82"/>
      <c r="AFI5" s="82"/>
      <c r="AFJ5" s="82"/>
      <c r="AFK5" s="82"/>
      <c r="AFL5" s="82"/>
      <c r="AFM5" s="82"/>
      <c r="AFN5" s="82"/>
      <c r="AFO5" s="82"/>
      <c r="AFP5" s="82"/>
      <c r="AFQ5" s="82"/>
      <c r="AFR5" s="82"/>
      <c r="AFS5" s="82"/>
      <c r="AFT5" s="82"/>
      <c r="AFU5" s="82"/>
      <c r="AFV5" s="82"/>
      <c r="AFW5" s="82"/>
      <c r="AFX5" s="82"/>
      <c r="AFY5" s="82"/>
      <c r="AFZ5" s="82"/>
      <c r="AGA5" s="82"/>
      <c r="AGB5" s="82"/>
      <c r="AGC5" s="82"/>
      <c r="AGD5" s="82"/>
      <c r="AGE5" s="82"/>
      <c r="AGF5" s="82"/>
      <c r="AGG5" s="82"/>
      <c r="AGH5" s="82"/>
      <c r="AGI5" s="82"/>
      <c r="AGJ5" s="82"/>
      <c r="AGK5" s="82"/>
      <c r="AGL5" s="82"/>
      <c r="AGM5" s="82"/>
      <c r="AGN5" s="82"/>
      <c r="AGO5" s="82"/>
      <c r="AGP5" s="82"/>
      <c r="AGQ5" s="82"/>
      <c r="AGR5" s="82"/>
      <c r="AGS5" s="82"/>
      <c r="AGT5" s="82"/>
      <c r="AGU5" s="82"/>
      <c r="AGV5" s="82"/>
      <c r="AGW5" s="82"/>
      <c r="AGX5" s="82"/>
      <c r="AGY5" s="82"/>
      <c r="AGZ5" s="82"/>
      <c r="AHA5" s="82"/>
      <c r="AHB5" s="82"/>
      <c r="AHC5" s="82"/>
      <c r="AHD5" s="82"/>
      <c r="AHE5" s="82"/>
      <c r="AHF5" s="82"/>
      <c r="AHG5" s="82"/>
      <c r="AHH5" s="82"/>
      <c r="AHI5" s="82"/>
      <c r="AHJ5" s="82"/>
      <c r="AHK5" s="82"/>
      <c r="AHL5" s="82"/>
      <c r="AHM5" s="82"/>
      <c r="AHN5" s="82"/>
      <c r="AHO5" s="82"/>
      <c r="AHP5" s="82"/>
      <c r="AHQ5" s="82"/>
      <c r="AHR5" s="82"/>
      <c r="AHS5" s="82"/>
      <c r="AHT5" s="82"/>
      <c r="AHU5" s="82"/>
      <c r="AHV5" s="82"/>
      <c r="AHW5" s="82"/>
      <c r="AHX5" s="82"/>
      <c r="AHY5" s="82"/>
      <c r="AHZ5" s="82"/>
      <c r="AIA5" s="82"/>
      <c r="AIB5" s="82"/>
      <c r="AIC5" s="82"/>
      <c r="AID5" s="82"/>
      <c r="AIE5" s="82"/>
      <c r="AIF5" s="82"/>
      <c r="AIG5" s="82"/>
      <c r="AIH5" s="82"/>
      <c r="AII5" s="82"/>
      <c r="AIJ5" s="82"/>
      <c r="AIK5" s="82"/>
      <c r="AIL5" s="82"/>
      <c r="AIM5" s="82"/>
      <c r="AIN5" s="82"/>
      <c r="AIO5" s="82"/>
      <c r="AIP5" s="82"/>
      <c r="AIQ5" s="82"/>
      <c r="AIR5" s="82"/>
      <c r="AIS5" s="82"/>
      <c r="AIT5" s="82"/>
      <c r="AIU5" s="82"/>
      <c r="AIV5" s="82"/>
      <c r="AIW5" s="82"/>
      <c r="AIX5" s="82"/>
      <c r="AIY5" s="82"/>
      <c r="AIZ5" s="82"/>
      <c r="AJA5" s="82"/>
      <c r="AJB5" s="82"/>
      <c r="AJC5" s="82"/>
      <c r="AJD5" s="82"/>
      <c r="AJE5" s="82"/>
      <c r="AJF5" s="82"/>
      <c r="AJG5" s="82"/>
      <c r="AJH5" s="82"/>
      <c r="AJI5" s="82"/>
      <c r="AJJ5" s="82"/>
      <c r="AJK5" s="82"/>
      <c r="AJL5" s="82"/>
      <c r="AJM5" s="82"/>
      <c r="AJN5" s="82"/>
      <c r="AJO5" s="82"/>
      <c r="AJP5" s="82"/>
      <c r="AJQ5" s="82"/>
      <c r="AJR5" s="82"/>
      <c r="AJS5" s="82"/>
      <c r="AJT5" s="82"/>
      <c r="AJU5" s="82"/>
      <c r="AJV5" s="82"/>
      <c r="AJW5" s="82"/>
      <c r="AJX5" s="82"/>
      <c r="AJY5" s="82"/>
      <c r="AJZ5" s="82"/>
      <c r="AKA5" s="82"/>
      <c r="AKB5" s="82"/>
      <c r="AKC5" s="82"/>
      <c r="AKD5" s="82"/>
      <c r="AKE5" s="82"/>
      <c r="AKF5" s="82"/>
      <c r="AKG5" s="82"/>
      <c r="AKH5" s="82"/>
      <c r="AKI5" s="82"/>
      <c r="AKJ5" s="82"/>
      <c r="AKK5" s="82"/>
      <c r="AKL5" s="82"/>
      <c r="AKM5" s="82"/>
      <c r="AKN5" s="82"/>
      <c r="AKO5" s="82"/>
      <c r="AKP5" s="82"/>
      <c r="AKQ5" s="82"/>
      <c r="AKR5" s="82"/>
      <c r="AKS5" s="82"/>
      <c r="AKT5" s="82"/>
      <c r="AKU5" s="82"/>
      <c r="AKV5" s="82"/>
      <c r="AKW5" s="82"/>
      <c r="AKX5" s="82"/>
      <c r="AKY5" s="82"/>
      <c r="AKZ5" s="82"/>
      <c r="ALA5" s="82"/>
      <c r="ALB5" s="82"/>
      <c r="ALC5" s="82"/>
      <c r="ALD5" s="82"/>
      <c r="ALE5" s="82"/>
      <c r="ALF5" s="82"/>
      <c r="ALG5" s="82"/>
      <c r="ALH5" s="82"/>
      <c r="ALI5" s="82"/>
      <c r="ALJ5" s="82"/>
      <c r="ALK5" s="82"/>
      <c r="ALL5" s="82"/>
      <c r="ALM5" s="82"/>
      <c r="ALN5" s="82"/>
      <c r="ALO5" s="82"/>
      <c r="ALP5" s="82"/>
      <c r="ALQ5" s="82"/>
      <c r="ALR5" s="82"/>
      <c r="ALS5" s="82"/>
      <c r="ALT5" s="82"/>
      <c r="ALU5" s="82"/>
      <c r="ALV5" s="82"/>
      <c r="ALW5" s="82"/>
      <c r="ALX5" s="82"/>
      <c r="ALY5" s="82"/>
      <c r="ALZ5" s="82"/>
      <c r="AMA5" s="82"/>
      <c r="AMB5" s="82"/>
      <c r="AMC5" s="82"/>
      <c r="AMD5" s="82"/>
      <c r="AME5" s="82"/>
      <c r="AMF5" s="82"/>
      <c r="AMG5" s="82"/>
      <c r="AMH5" s="82"/>
      <c r="AMI5" s="82"/>
      <c r="AMJ5" s="82"/>
      <c r="AMK5" s="82"/>
      <c r="AML5" s="82"/>
      <c r="AMM5" s="82"/>
      <c r="AMN5" s="82"/>
      <c r="AMO5" s="82"/>
      <c r="AMP5" s="82"/>
      <c r="AMQ5" s="82"/>
      <c r="AMR5" s="82"/>
      <c r="AMS5" s="82"/>
      <c r="AMT5" s="82"/>
      <c r="AMU5" s="82"/>
      <c r="AMV5" s="82"/>
      <c r="AMW5" s="82"/>
      <c r="AMX5" s="82"/>
      <c r="AMY5" s="82"/>
      <c r="AMZ5" s="82"/>
      <c r="ANA5" s="82"/>
      <c r="ANB5" s="82"/>
      <c r="ANC5" s="82"/>
      <c r="AND5" s="82"/>
      <c r="ANE5" s="82"/>
      <c r="ANF5" s="82"/>
      <c r="ANG5" s="82"/>
      <c r="ANH5" s="82"/>
      <c r="ANI5" s="82"/>
      <c r="ANJ5" s="82"/>
      <c r="ANK5" s="82"/>
      <c r="ANL5" s="82"/>
      <c r="ANM5" s="82"/>
      <c r="ANN5" s="82"/>
      <c r="ANO5" s="82"/>
      <c r="ANP5" s="82"/>
      <c r="ANQ5" s="82"/>
      <c r="ANR5" s="82"/>
      <c r="ANS5" s="82"/>
      <c r="ANT5" s="82"/>
      <c r="ANU5" s="82"/>
      <c r="ANV5" s="82"/>
      <c r="ANW5" s="82"/>
      <c r="ANX5" s="82"/>
      <c r="ANY5" s="82"/>
      <c r="ANZ5" s="82"/>
      <c r="AOA5" s="82"/>
      <c r="AOB5" s="82"/>
      <c r="AOC5" s="82"/>
      <c r="AOD5" s="82"/>
      <c r="AOE5" s="82"/>
      <c r="AOF5" s="82"/>
      <c r="AOG5" s="82"/>
      <c r="AOH5" s="82"/>
      <c r="AOI5" s="82"/>
      <c r="AOJ5" s="82"/>
      <c r="AOK5" s="82"/>
      <c r="AOL5" s="82"/>
      <c r="AOM5" s="82"/>
      <c r="AON5" s="82"/>
      <c r="AOO5" s="82"/>
      <c r="AOP5" s="82"/>
      <c r="AOQ5" s="82"/>
      <c r="AOR5" s="82"/>
      <c r="AOS5" s="82"/>
      <c r="AOT5" s="82"/>
      <c r="AOU5" s="82"/>
      <c r="AOV5" s="82"/>
      <c r="AOW5" s="82"/>
      <c r="AOX5" s="82"/>
      <c r="AOY5" s="82"/>
      <c r="AOZ5" s="82"/>
      <c r="APA5" s="82"/>
      <c r="APB5" s="82"/>
      <c r="APC5" s="82"/>
      <c r="APD5" s="82"/>
      <c r="APE5" s="82"/>
      <c r="APF5" s="82"/>
      <c r="APG5" s="82"/>
      <c r="APH5" s="82"/>
      <c r="API5" s="82"/>
      <c r="APJ5" s="82"/>
      <c r="APK5" s="82"/>
      <c r="APL5" s="82"/>
      <c r="APM5" s="82"/>
      <c r="APN5" s="82"/>
      <c r="APO5" s="82"/>
      <c r="APP5" s="82"/>
      <c r="APQ5" s="82"/>
      <c r="APR5" s="82"/>
      <c r="APS5" s="82"/>
      <c r="APT5" s="82"/>
      <c r="APU5" s="82"/>
      <c r="APV5" s="82"/>
      <c r="APW5" s="82"/>
      <c r="APX5" s="82"/>
      <c r="APY5" s="82"/>
      <c r="APZ5" s="82"/>
      <c r="AQA5" s="82"/>
      <c r="AQB5" s="82"/>
      <c r="AQC5" s="82"/>
      <c r="AQD5" s="82"/>
      <c r="AQE5" s="82"/>
      <c r="AQF5" s="82"/>
      <c r="AQG5" s="82"/>
      <c r="AQH5" s="82"/>
      <c r="AQI5" s="82"/>
      <c r="AQJ5" s="82"/>
      <c r="AQK5" s="82"/>
      <c r="AQL5" s="82"/>
      <c r="AQM5" s="82"/>
      <c r="AQN5" s="82"/>
      <c r="AQO5" s="82"/>
      <c r="AQP5" s="82"/>
      <c r="AQQ5" s="82"/>
      <c r="AQR5" s="82"/>
      <c r="AQS5" s="82"/>
      <c r="AQT5" s="82"/>
      <c r="AQU5" s="82"/>
      <c r="AQV5" s="82"/>
      <c r="AQW5" s="82"/>
      <c r="AQX5" s="82"/>
      <c r="AQY5" s="82"/>
      <c r="AQZ5" s="82"/>
      <c r="ARA5" s="82"/>
      <c r="ARB5" s="82"/>
      <c r="ARC5" s="82"/>
      <c r="ARD5" s="82"/>
      <c r="ARE5" s="82"/>
      <c r="ARF5" s="82"/>
      <c r="ARG5" s="82"/>
      <c r="ARH5" s="82"/>
      <c r="ARI5" s="82"/>
      <c r="ARJ5" s="82"/>
      <c r="ARK5" s="82"/>
      <c r="ARL5" s="82"/>
      <c r="ARM5" s="82"/>
      <c r="ARN5" s="82"/>
      <c r="ARO5" s="82"/>
      <c r="ARP5" s="82"/>
      <c r="ARQ5" s="82"/>
      <c r="ARR5" s="82"/>
      <c r="ARS5" s="82"/>
      <c r="ART5" s="82"/>
      <c r="ARU5" s="82"/>
      <c r="ARV5" s="82"/>
      <c r="ARW5" s="82"/>
      <c r="ARX5" s="82"/>
      <c r="ARY5" s="82"/>
      <c r="ARZ5" s="82"/>
      <c r="ASA5" s="82"/>
      <c r="ASB5" s="82"/>
      <c r="ASC5" s="82"/>
      <c r="ASD5" s="82"/>
      <c r="ASE5" s="82"/>
      <c r="ASF5" s="82"/>
      <c r="ASG5" s="82"/>
      <c r="ASH5" s="82"/>
      <c r="ASI5" s="82"/>
      <c r="ASJ5" s="82"/>
      <c r="ASK5" s="82"/>
      <c r="ASL5" s="82"/>
      <c r="ASM5" s="82"/>
      <c r="ASN5" s="82"/>
      <c r="ASO5" s="82"/>
      <c r="ASP5" s="82"/>
      <c r="ASQ5" s="82"/>
      <c r="ASR5" s="82"/>
      <c r="ASS5" s="82"/>
      <c r="AST5" s="82"/>
      <c r="ASU5" s="82"/>
      <c r="ASV5" s="82"/>
      <c r="ASW5" s="82"/>
      <c r="ASX5" s="82"/>
      <c r="ASY5" s="82"/>
      <c r="ASZ5" s="82"/>
      <c r="ATA5" s="82"/>
      <c r="ATB5" s="82"/>
      <c r="ATC5" s="82"/>
      <c r="ATD5" s="82"/>
      <c r="ATE5" s="82"/>
      <c r="ATF5" s="82"/>
      <c r="ATG5" s="82"/>
      <c r="ATH5" s="82"/>
      <c r="ATI5" s="82"/>
      <c r="ATJ5" s="82"/>
      <c r="ATK5" s="82"/>
      <c r="ATL5" s="82"/>
      <c r="ATM5" s="82"/>
      <c r="ATN5" s="82"/>
      <c r="ATO5" s="82"/>
      <c r="ATP5" s="82"/>
      <c r="ATQ5" s="82"/>
      <c r="ATR5" s="82"/>
      <c r="ATS5" s="82"/>
      <c r="ATT5" s="82"/>
      <c r="ATU5" s="82"/>
      <c r="ATV5" s="82"/>
      <c r="ATW5" s="82"/>
      <c r="ATX5" s="82"/>
      <c r="ATY5" s="82"/>
      <c r="ATZ5" s="82"/>
      <c r="AUA5" s="82"/>
      <c r="AUB5" s="82"/>
      <c r="AUC5" s="82"/>
      <c r="AUD5" s="82"/>
      <c r="AUE5" s="82"/>
      <c r="AUF5" s="82"/>
      <c r="AUG5" s="82"/>
      <c r="AUH5" s="82"/>
      <c r="AUI5" s="82"/>
      <c r="AUJ5" s="82"/>
      <c r="AUK5" s="82"/>
      <c r="AUL5" s="82"/>
      <c r="AUM5" s="82"/>
      <c r="AUN5" s="82"/>
      <c r="AUO5" s="82"/>
      <c r="AUP5" s="82"/>
      <c r="AUQ5" s="82"/>
      <c r="AUR5" s="82"/>
      <c r="AUS5" s="82"/>
      <c r="AUT5" s="82"/>
      <c r="AUU5" s="82"/>
      <c r="AUV5" s="82"/>
      <c r="AUW5" s="82"/>
      <c r="AUX5" s="82"/>
      <c r="AUY5" s="82"/>
      <c r="AUZ5" s="82"/>
      <c r="AVA5" s="82"/>
      <c r="AVB5" s="82"/>
      <c r="AVC5" s="82"/>
      <c r="AVD5" s="82"/>
      <c r="AVE5" s="82"/>
      <c r="AVF5" s="82"/>
      <c r="AVG5" s="82"/>
      <c r="AVH5" s="82"/>
      <c r="AVI5" s="82"/>
      <c r="AVJ5" s="82"/>
      <c r="AVK5" s="82"/>
      <c r="AVL5" s="82"/>
      <c r="AVM5" s="82"/>
      <c r="AVN5" s="82"/>
      <c r="AVO5" s="82"/>
      <c r="AVP5" s="82"/>
      <c r="AVQ5" s="82"/>
      <c r="AVR5" s="82"/>
      <c r="AVS5" s="82"/>
      <c r="AVT5" s="82"/>
      <c r="AVU5" s="82"/>
      <c r="AVV5" s="82"/>
      <c r="AVW5" s="82"/>
      <c r="AVX5" s="82"/>
      <c r="AVY5" s="82"/>
      <c r="AVZ5" s="82"/>
      <c r="AWA5" s="82"/>
      <c r="AWB5" s="82"/>
      <c r="AWC5" s="82"/>
      <c r="AWD5" s="82"/>
      <c r="AWE5" s="82"/>
      <c r="AWF5" s="82"/>
      <c r="AWG5" s="82"/>
      <c r="AWH5" s="82"/>
      <c r="AWI5" s="82"/>
      <c r="AWJ5" s="82"/>
      <c r="AWK5" s="82"/>
      <c r="AWL5" s="82"/>
      <c r="AWM5" s="82"/>
      <c r="AWN5" s="82"/>
      <c r="AWO5" s="82"/>
      <c r="AWP5" s="82"/>
      <c r="AWQ5" s="82"/>
      <c r="AWR5" s="82"/>
      <c r="AWS5" s="82"/>
      <c r="AWT5" s="82"/>
      <c r="AWU5" s="82"/>
      <c r="AWV5" s="82"/>
      <c r="AWW5" s="82"/>
      <c r="AWX5" s="82"/>
      <c r="AWY5" s="82"/>
      <c r="AWZ5" s="82"/>
      <c r="AXA5" s="82"/>
      <c r="AXB5" s="82"/>
      <c r="AXC5" s="82"/>
      <c r="AXD5" s="82"/>
      <c r="AXE5" s="82"/>
      <c r="AXF5" s="82"/>
      <c r="AXG5" s="82"/>
      <c r="AXH5" s="82"/>
      <c r="AXI5" s="82"/>
      <c r="AXJ5" s="82"/>
      <c r="AXK5" s="82"/>
      <c r="AXL5" s="82"/>
      <c r="AXM5" s="82"/>
      <c r="AXN5" s="82"/>
      <c r="AXO5" s="82"/>
      <c r="AXP5" s="82"/>
      <c r="AXQ5" s="82"/>
      <c r="AXR5" s="82"/>
      <c r="AXS5" s="82"/>
      <c r="AXT5" s="82"/>
      <c r="AXU5" s="82"/>
      <c r="AXV5" s="82"/>
      <c r="AXW5" s="82"/>
      <c r="AXX5" s="82"/>
      <c r="AXY5" s="82"/>
      <c r="AXZ5" s="82"/>
      <c r="AYA5" s="82"/>
      <c r="AYB5" s="82"/>
      <c r="AYC5" s="82"/>
      <c r="AYD5" s="82"/>
      <c r="AYE5" s="82"/>
      <c r="AYF5" s="82"/>
      <c r="AYG5" s="82"/>
      <c r="AYH5" s="82"/>
      <c r="AYI5" s="82"/>
      <c r="AYJ5" s="82"/>
      <c r="AYK5" s="82"/>
      <c r="AYL5" s="82"/>
      <c r="AYM5" s="82"/>
      <c r="AYN5" s="82"/>
      <c r="AYO5" s="82"/>
      <c r="AYP5" s="82"/>
      <c r="AYQ5" s="82"/>
      <c r="AYR5" s="82"/>
      <c r="AYS5" s="82"/>
      <c r="AYT5" s="82"/>
      <c r="AYU5" s="82"/>
      <c r="AYV5" s="82"/>
      <c r="AYW5" s="82"/>
      <c r="AYX5" s="82"/>
      <c r="AYY5" s="82"/>
      <c r="AYZ5" s="82"/>
      <c r="AZA5" s="82"/>
      <c r="AZB5" s="82"/>
      <c r="AZC5" s="82"/>
      <c r="AZD5" s="82"/>
      <c r="AZE5" s="82"/>
      <c r="AZF5" s="82"/>
      <c r="AZG5" s="82"/>
      <c r="AZH5" s="82"/>
      <c r="AZI5" s="82"/>
      <c r="AZJ5" s="82"/>
      <c r="AZK5" s="82"/>
      <c r="AZL5" s="82"/>
      <c r="AZM5" s="82"/>
      <c r="AZN5" s="82"/>
      <c r="AZO5" s="82"/>
      <c r="AZP5" s="82"/>
      <c r="AZQ5" s="82"/>
      <c r="AZR5" s="82"/>
      <c r="AZS5" s="82"/>
      <c r="AZT5" s="82"/>
      <c r="AZU5" s="82"/>
      <c r="AZV5" s="82"/>
      <c r="AZW5" s="82"/>
      <c r="AZX5" s="82"/>
      <c r="AZY5" s="82"/>
      <c r="AZZ5" s="82"/>
      <c r="BAA5" s="82"/>
      <c r="BAB5" s="82"/>
      <c r="BAC5" s="82"/>
      <c r="BAD5" s="82"/>
      <c r="BAE5" s="82"/>
      <c r="BAF5" s="82"/>
      <c r="BAG5" s="82"/>
      <c r="BAH5" s="82"/>
      <c r="BAI5" s="82"/>
      <c r="BAJ5" s="82"/>
      <c r="BAK5" s="82"/>
      <c r="BAL5" s="82"/>
      <c r="BAM5" s="82"/>
      <c r="BAN5" s="82"/>
      <c r="BAO5" s="82"/>
      <c r="BAP5" s="82"/>
      <c r="BAQ5" s="82"/>
      <c r="BAR5" s="82"/>
      <c r="BAS5" s="82"/>
      <c r="BAT5" s="82"/>
      <c r="BAU5" s="82"/>
      <c r="BAV5" s="82"/>
      <c r="BAW5" s="82"/>
      <c r="BAX5" s="82"/>
      <c r="BAY5" s="82"/>
      <c r="BAZ5" s="82"/>
      <c r="BBA5" s="82"/>
      <c r="BBB5" s="82"/>
      <c r="BBC5" s="82"/>
      <c r="BBD5" s="82"/>
      <c r="BBE5" s="82"/>
      <c r="BBF5" s="82"/>
      <c r="BBG5" s="82"/>
      <c r="BBH5" s="82"/>
      <c r="BBI5" s="82"/>
      <c r="BBJ5" s="82"/>
      <c r="BBK5" s="82"/>
      <c r="BBL5" s="82"/>
      <c r="BBM5" s="82"/>
      <c r="BBN5" s="82"/>
      <c r="BBO5" s="82"/>
      <c r="BBP5" s="82"/>
      <c r="BBQ5" s="82"/>
      <c r="BBR5" s="82"/>
      <c r="BBS5" s="82"/>
      <c r="BBT5" s="82"/>
      <c r="BBU5" s="82"/>
      <c r="BBV5" s="82"/>
      <c r="BBW5" s="82"/>
      <c r="BBX5" s="82"/>
      <c r="BBY5" s="82"/>
      <c r="BBZ5" s="82"/>
      <c r="BCA5" s="82"/>
      <c r="BCB5" s="82"/>
      <c r="BCC5" s="82"/>
      <c r="BCD5" s="82"/>
      <c r="BCE5" s="82"/>
      <c r="BCF5" s="82"/>
      <c r="BCG5" s="82"/>
      <c r="BCH5" s="82"/>
      <c r="BCI5" s="82"/>
      <c r="BCJ5" s="82"/>
      <c r="BCK5" s="82"/>
      <c r="BCL5" s="82"/>
      <c r="BCM5" s="82"/>
      <c r="BCN5" s="82"/>
      <c r="BCO5" s="82"/>
      <c r="BCP5" s="82"/>
      <c r="BCQ5" s="82"/>
      <c r="BCR5" s="82"/>
      <c r="BCS5" s="82"/>
      <c r="BCT5" s="82"/>
      <c r="BCU5" s="82"/>
      <c r="BCV5" s="82"/>
      <c r="BCW5" s="82"/>
      <c r="BCX5" s="82"/>
      <c r="BCY5" s="82"/>
      <c r="BCZ5" s="82"/>
      <c r="BDA5" s="82"/>
      <c r="BDB5" s="82"/>
      <c r="BDC5" s="82"/>
      <c r="BDD5" s="82"/>
      <c r="BDE5" s="82"/>
      <c r="BDF5" s="82"/>
      <c r="BDG5" s="82"/>
      <c r="BDH5" s="82"/>
      <c r="BDI5" s="82"/>
      <c r="BDJ5" s="82"/>
      <c r="BDK5" s="82"/>
      <c r="BDL5" s="82"/>
      <c r="BDM5" s="82"/>
      <c r="BDN5" s="82"/>
      <c r="BDO5" s="82"/>
      <c r="BDP5" s="82"/>
      <c r="BDQ5" s="82"/>
      <c r="BDR5" s="82"/>
      <c r="BDS5" s="82"/>
      <c r="BDT5" s="82"/>
      <c r="BDU5" s="82"/>
      <c r="BDV5" s="82"/>
      <c r="BDW5" s="82"/>
      <c r="BDX5" s="82"/>
      <c r="BDY5" s="82"/>
      <c r="BDZ5" s="82"/>
      <c r="BEA5" s="82"/>
      <c r="BEB5" s="82"/>
      <c r="BEC5" s="82"/>
      <c r="BED5" s="82"/>
      <c r="BEE5" s="82"/>
      <c r="BEF5" s="82"/>
      <c r="BEG5" s="82"/>
      <c r="BEH5" s="82"/>
      <c r="BEI5" s="82"/>
      <c r="BEJ5" s="82"/>
      <c r="BEK5" s="82"/>
      <c r="BEL5" s="82"/>
      <c r="BEM5" s="82"/>
      <c r="BEN5" s="82"/>
      <c r="BEO5" s="82"/>
      <c r="BEP5" s="82"/>
      <c r="BEQ5" s="82"/>
      <c r="BER5" s="82"/>
      <c r="BES5" s="82"/>
      <c r="BET5" s="82"/>
      <c r="BEU5" s="82"/>
      <c r="BEV5" s="82"/>
      <c r="BEW5" s="82"/>
      <c r="BEX5" s="82"/>
      <c r="BEY5" s="82"/>
      <c r="BEZ5" s="82"/>
      <c r="BFA5" s="82"/>
      <c r="BFB5" s="82"/>
      <c r="BFC5" s="82"/>
      <c r="BFD5" s="82"/>
      <c r="BFE5" s="82"/>
      <c r="BFF5" s="82"/>
      <c r="BFG5" s="82"/>
      <c r="BFH5" s="82"/>
      <c r="BFI5" s="82"/>
      <c r="BFJ5" s="82"/>
      <c r="BFK5" s="82"/>
      <c r="BFL5" s="82"/>
      <c r="BFM5" s="82"/>
      <c r="BFN5" s="82"/>
      <c r="BFO5" s="82"/>
      <c r="BFP5" s="82"/>
      <c r="BFQ5" s="82"/>
      <c r="BFR5" s="82"/>
      <c r="BFS5" s="82"/>
      <c r="BFT5" s="82"/>
      <c r="BFU5" s="82"/>
      <c r="BFV5" s="82"/>
      <c r="BFW5" s="82"/>
      <c r="BFX5" s="82"/>
      <c r="BFY5" s="82"/>
      <c r="BFZ5" s="82"/>
      <c r="BGA5" s="82"/>
      <c r="BGB5" s="82"/>
      <c r="BGC5" s="82"/>
      <c r="BGD5" s="82"/>
      <c r="BGE5" s="82"/>
      <c r="BGF5" s="82"/>
      <c r="BGG5" s="82"/>
      <c r="BGH5" s="82"/>
      <c r="BGI5" s="82"/>
      <c r="BGJ5" s="82"/>
      <c r="BGK5" s="82"/>
      <c r="BGL5" s="82"/>
      <c r="BGM5" s="82"/>
      <c r="BGN5" s="82"/>
      <c r="BGO5" s="82"/>
      <c r="BGP5" s="82"/>
      <c r="BGQ5" s="82"/>
      <c r="BGR5" s="82"/>
      <c r="BGS5" s="82"/>
      <c r="BGT5" s="82"/>
      <c r="BGU5" s="82"/>
      <c r="BGV5" s="82"/>
      <c r="BGW5" s="82"/>
      <c r="BGX5" s="82"/>
      <c r="BGY5" s="82"/>
      <c r="BGZ5" s="82"/>
      <c r="BHA5" s="82"/>
      <c r="BHB5" s="82"/>
      <c r="BHC5" s="82"/>
      <c r="BHD5" s="82"/>
      <c r="BHE5" s="82"/>
      <c r="BHF5" s="82"/>
      <c r="BHG5" s="82"/>
      <c r="BHH5" s="82"/>
      <c r="BHI5" s="82"/>
      <c r="BHJ5" s="82"/>
      <c r="BHK5" s="82"/>
      <c r="BHL5" s="82"/>
      <c r="BHM5" s="82"/>
      <c r="BHN5" s="82"/>
      <c r="BHO5" s="82"/>
      <c r="BHP5" s="82"/>
      <c r="BHQ5" s="82"/>
      <c r="BHR5" s="82"/>
      <c r="BHS5" s="82"/>
      <c r="BHT5" s="82"/>
      <c r="BHU5" s="82"/>
      <c r="BHV5" s="82"/>
      <c r="BHW5" s="82"/>
      <c r="BHX5" s="82"/>
      <c r="BHY5" s="82"/>
      <c r="BHZ5" s="82"/>
      <c r="BIA5" s="82"/>
      <c r="BIB5" s="82"/>
      <c r="BIC5" s="82"/>
      <c r="BID5" s="82"/>
      <c r="BIE5" s="82"/>
      <c r="BIF5" s="82"/>
      <c r="BIG5" s="82"/>
      <c r="BIH5" s="82"/>
      <c r="BII5" s="82"/>
      <c r="BIJ5" s="82"/>
      <c r="BIK5" s="82"/>
      <c r="BIL5" s="82"/>
      <c r="BIM5" s="82"/>
      <c r="BIN5" s="82"/>
      <c r="BIO5" s="82"/>
      <c r="BIP5" s="82"/>
      <c r="BIQ5" s="82"/>
      <c r="BIR5" s="82"/>
      <c r="BIS5" s="82"/>
      <c r="BIT5" s="82"/>
      <c r="BIU5" s="82"/>
      <c r="BIV5" s="82"/>
      <c r="BIW5" s="82"/>
      <c r="BIX5" s="82"/>
      <c r="BIY5" s="82"/>
      <c r="BIZ5" s="82"/>
      <c r="BJA5" s="82"/>
      <c r="BJB5" s="82"/>
      <c r="BJC5" s="82"/>
      <c r="BJD5" s="82"/>
      <c r="BJE5" s="82"/>
      <c r="BJF5" s="82"/>
      <c r="BJG5" s="82"/>
      <c r="BJH5" s="82"/>
      <c r="BJI5" s="82"/>
      <c r="BJJ5" s="82"/>
      <c r="BJK5" s="82"/>
      <c r="BJL5" s="82"/>
      <c r="BJM5" s="82"/>
      <c r="BJN5" s="82"/>
      <c r="BJO5" s="82"/>
      <c r="BJP5" s="82"/>
      <c r="BJQ5" s="82"/>
      <c r="BJR5" s="82"/>
      <c r="BJS5" s="82"/>
      <c r="BJT5" s="82"/>
      <c r="BJU5" s="82"/>
      <c r="BJV5" s="82"/>
      <c r="BJW5" s="82"/>
      <c r="BJX5" s="82"/>
      <c r="BJY5" s="82"/>
      <c r="BJZ5" s="82"/>
      <c r="BKA5" s="82"/>
      <c r="BKB5" s="82"/>
      <c r="BKC5" s="82"/>
      <c r="BKD5" s="82"/>
      <c r="BKE5" s="82"/>
      <c r="BKF5" s="82"/>
      <c r="BKG5" s="82"/>
      <c r="BKH5" s="82"/>
      <c r="BKI5" s="82"/>
      <c r="BKJ5" s="82"/>
      <c r="BKK5" s="82"/>
      <c r="BKL5" s="82"/>
      <c r="BKM5" s="82"/>
      <c r="BKN5" s="82"/>
      <c r="BKO5" s="82"/>
      <c r="BKP5" s="82"/>
      <c r="BKQ5" s="82"/>
      <c r="BKR5" s="82"/>
      <c r="BKS5" s="82"/>
      <c r="BKT5" s="82"/>
      <c r="BKU5" s="82"/>
      <c r="BKV5" s="82"/>
      <c r="BKW5" s="82"/>
      <c r="BKX5" s="82"/>
      <c r="BKY5" s="82"/>
      <c r="BKZ5" s="82"/>
      <c r="BLA5" s="82"/>
      <c r="BLB5" s="82"/>
      <c r="BLC5" s="82"/>
      <c r="BLD5" s="82"/>
      <c r="BLE5" s="82"/>
      <c r="BLF5" s="82"/>
      <c r="BLG5" s="82"/>
      <c r="BLH5" s="82"/>
      <c r="BLI5" s="82"/>
      <c r="BLJ5" s="82"/>
      <c r="BLK5" s="82"/>
      <c r="BLL5" s="82"/>
      <c r="BLM5" s="82"/>
      <c r="BLN5" s="82"/>
      <c r="BLO5" s="82"/>
      <c r="BLP5" s="82"/>
      <c r="BLQ5" s="82"/>
      <c r="BLR5" s="82"/>
      <c r="BLS5" s="82"/>
      <c r="BLT5" s="82"/>
      <c r="BLU5" s="82"/>
      <c r="BLV5" s="82"/>
      <c r="BLW5" s="82"/>
      <c r="BLX5" s="82"/>
      <c r="BLY5" s="82"/>
      <c r="BLZ5" s="82"/>
      <c r="BMA5" s="82"/>
      <c r="BMB5" s="82"/>
      <c r="BMC5" s="82"/>
      <c r="BMD5" s="82"/>
      <c r="BME5" s="82"/>
      <c r="BMF5" s="82"/>
      <c r="BMG5" s="82"/>
      <c r="BMH5" s="82"/>
      <c r="BMI5" s="82"/>
      <c r="BMJ5" s="82"/>
      <c r="BMK5" s="82"/>
      <c r="BML5" s="82"/>
      <c r="BMM5" s="82"/>
      <c r="BMN5" s="82"/>
      <c r="BMO5" s="82"/>
      <c r="BMP5" s="82"/>
      <c r="BMQ5" s="82"/>
      <c r="BMR5" s="82"/>
      <c r="BMS5" s="82"/>
      <c r="BMT5" s="82"/>
      <c r="BMU5" s="82"/>
      <c r="BMV5" s="82"/>
      <c r="BMW5" s="82"/>
      <c r="BMX5" s="82"/>
      <c r="BMY5" s="82"/>
      <c r="BMZ5" s="82"/>
      <c r="BNA5" s="82"/>
      <c r="BNB5" s="82"/>
      <c r="BNC5" s="82"/>
      <c r="BND5" s="82"/>
      <c r="BNE5" s="82"/>
      <c r="BNF5" s="82"/>
      <c r="BNG5" s="82"/>
      <c r="BNH5" s="82"/>
      <c r="BNI5" s="82"/>
      <c r="BNJ5" s="82"/>
      <c r="BNK5" s="82"/>
      <c r="BNL5" s="82"/>
      <c r="BNM5" s="82"/>
      <c r="BNN5" s="82"/>
      <c r="BNO5" s="82"/>
      <c r="BNP5" s="82"/>
      <c r="BNQ5" s="82"/>
      <c r="BNR5" s="82"/>
      <c r="BNS5" s="82"/>
      <c r="BNT5" s="82"/>
      <c r="BNU5" s="82"/>
      <c r="BNV5" s="82"/>
      <c r="BNW5" s="82"/>
      <c r="BNX5" s="82"/>
      <c r="BNY5" s="82"/>
      <c r="BNZ5" s="82"/>
      <c r="BOA5" s="82"/>
      <c r="BOB5" s="82"/>
      <c r="BOC5" s="82"/>
      <c r="BOD5" s="82"/>
      <c r="BOE5" s="82"/>
      <c r="BOF5" s="82"/>
      <c r="BOG5" s="82"/>
      <c r="BOH5" s="82"/>
      <c r="BOI5" s="82"/>
      <c r="BOJ5" s="82"/>
      <c r="BOK5" s="82"/>
      <c r="BOL5" s="82"/>
      <c r="BOM5" s="82"/>
      <c r="BON5" s="82"/>
      <c r="BOO5" s="82"/>
      <c r="BOP5" s="82"/>
      <c r="BOQ5" s="82"/>
      <c r="BOR5" s="82"/>
      <c r="BOS5" s="82"/>
      <c r="BOT5" s="82"/>
      <c r="BOU5" s="82"/>
      <c r="BOV5" s="82"/>
      <c r="BOW5" s="82"/>
      <c r="BOX5" s="82"/>
      <c r="BOY5" s="82"/>
      <c r="BOZ5" s="82"/>
      <c r="BPA5" s="82"/>
      <c r="BPB5" s="82"/>
      <c r="BPC5" s="82"/>
      <c r="BPD5" s="82"/>
      <c r="BPE5" s="82"/>
      <c r="BPF5" s="82"/>
      <c r="BPG5" s="82"/>
      <c r="BPH5" s="82"/>
      <c r="BPI5" s="82"/>
      <c r="BPJ5" s="82"/>
      <c r="BPK5" s="82"/>
      <c r="BPL5" s="82"/>
      <c r="BPM5" s="82"/>
      <c r="BPN5" s="82"/>
      <c r="BPO5" s="82"/>
      <c r="BPP5" s="82"/>
      <c r="BPQ5" s="82"/>
      <c r="BPR5" s="82"/>
      <c r="BPS5" s="82"/>
      <c r="BPT5" s="82"/>
      <c r="BPU5" s="82"/>
      <c r="BPV5" s="82"/>
      <c r="BPW5" s="82"/>
      <c r="BPX5" s="82"/>
      <c r="BPY5" s="82"/>
      <c r="BPZ5" s="82"/>
      <c r="BQA5" s="82"/>
      <c r="BQB5" s="82"/>
      <c r="BQC5" s="82"/>
      <c r="BQD5" s="82"/>
      <c r="BQE5" s="82"/>
      <c r="BQF5" s="82"/>
      <c r="BQG5" s="82"/>
      <c r="BQH5" s="82"/>
      <c r="BQI5" s="82"/>
      <c r="BQJ5" s="82"/>
      <c r="BQK5" s="82"/>
      <c r="BQL5" s="82"/>
      <c r="BQM5" s="82"/>
      <c r="BQN5" s="82"/>
      <c r="BQO5" s="82"/>
      <c r="BQP5" s="82"/>
      <c r="BQQ5" s="82"/>
      <c r="BQR5" s="82"/>
      <c r="BQS5" s="82"/>
      <c r="BQT5" s="82"/>
      <c r="BQU5" s="82"/>
      <c r="BQV5" s="82"/>
      <c r="BQW5" s="82"/>
      <c r="BQX5" s="82"/>
      <c r="BQY5" s="82"/>
      <c r="BQZ5" s="82"/>
      <c r="BRA5" s="82"/>
      <c r="BRB5" s="82"/>
      <c r="BRC5" s="82"/>
      <c r="BRD5" s="82"/>
      <c r="BRE5" s="82"/>
      <c r="BRF5" s="82"/>
      <c r="BRG5" s="82"/>
      <c r="BRH5" s="82"/>
      <c r="BRI5" s="82"/>
      <c r="BRJ5" s="82"/>
      <c r="BRK5" s="82"/>
      <c r="BRL5" s="82"/>
      <c r="BRM5" s="82"/>
      <c r="BRN5" s="82"/>
      <c r="BRO5" s="82"/>
      <c r="BRP5" s="82"/>
      <c r="BRQ5" s="82"/>
      <c r="BRR5" s="82"/>
      <c r="BRS5" s="82"/>
      <c r="BRT5" s="82"/>
      <c r="BRU5" s="82"/>
      <c r="BRV5" s="82"/>
      <c r="BRW5" s="82"/>
      <c r="BRX5" s="82"/>
      <c r="BRY5" s="82"/>
      <c r="BRZ5" s="82"/>
      <c r="BSA5" s="82"/>
      <c r="BSB5" s="82"/>
      <c r="BSC5" s="82"/>
      <c r="BSD5" s="82"/>
      <c r="BSE5" s="82"/>
      <c r="BSF5" s="82"/>
      <c r="BSG5" s="82"/>
      <c r="BSH5" s="82"/>
      <c r="BSI5" s="82"/>
      <c r="BSJ5" s="82"/>
      <c r="BSK5" s="82"/>
      <c r="BSL5" s="82"/>
      <c r="BSM5" s="82"/>
      <c r="BSN5" s="82"/>
      <c r="BSO5" s="82"/>
      <c r="BSP5" s="82"/>
      <c r="BSQ5" s="82"/>
      <c r="BSR5" s="82"/>
      <c r="BSS5" s="82"/>
      <c r="BST5" s="82"/>
      <c r="BSU5" s="82"/>
      <c r="BSV5" s="82"/>
      <c r="BSW5" s="82"/>
      <c r="BSX5" s="82"/>
      <c r="BSY5" s="82"/>
      <c r="BSZ5" s="82"/>
      <c r="BTA5" s="82"/>
      <c r="BTB5" s="82"/>
      <c r="BTC5" s="82"/>
      <c r="BTD5" s="82"/>
      <c r="BTE5" s="82"/>
      <c r="BTF5" s="82"/>
      <c r="BTG5" s="82"/>
      <c r="BTH5" s="82"/>
      <c r="BTI5" s="82"/>
      <c r="BTJ5" s="82"/>
      <c r="BTK5" s="82"/>
      <c r="BTL5" s="82"/>
      <c r="BTM5" s="82"/>
      <c r="BTN5" s="82"/>
      <c r="BTO5" s="82"/>
      <c r="BTP5" s="82"/>
      <c r="BTQ5" s="82"/>
      <c r="BTR5" s="82"/>
      <c r="BTS5" s="82"/>
      <c r="BTT5" s="82"/>
      <c r="BTU5" s="82"/>
      <c r="BTV5" s="82"/>
      <c r="BTW5" s="82"/>
      <c r="BTX5" s="82"/>
      <c r="BTY5" s="82"/>
      <c r="BTZ5" s="82"/>
      <c r="BUA5" s="82"/>
      <c r="BUB5" s="82"/>
      <c r="BUC5" s="82"/>
      <c r="BUD5" s="82"/>
      <c r="BUE5" s="82"/>
      <c r="BUF5" s="82"/>
      <c r="BUG5" s="82"/>
      <c r="BUH5" s="82"/>
      <c r="BUI5" s="82"/>
      <c r="BUJ5" s="82"/>
      <c r="BUK5" s="82"/>
      <c r="BUL5" s="82"/>
      <c r="BUM5" s="82"/>
      <c r="BUN5" s="82"/>
      <c r="BUO5" s="82"/>
      <c r="BUP5" s="82"/>
      <c r="BUQ5" s="82"/>
      <c r="BUR5" s="82"/>
      <c r="BUS5" s="82"/>
      <c r="BUT5" s="82"/>
      <c r="BUU5" s="82"/>
      <c r="BUV5" s="82"/>
      <c r="BUW5" s="82"/>
      <c r="BUX5" s="82"/>
      <c r="BUY5" s="82"/>
      <c r="BUZ5" s="82"/>
      <c r="BVA5" s="82"/>
      <c r="BVB5" s="82"/>
      <c r="BVC5" s="82"/>
      <c r="BVD5" s="82"/>
      <c r="BVE5" s="82"/>
      <c r="BVF5" s="82"/>
      <c r="BVG5" s="82"/>
      <c r="BVH5" s="82"/>
      <c r="BVI5" s="82"/>
      <c r="BVJ5" s="82"/>
      <c r="BVK5" s="82"/>
      <c r="BVL5" s="82"/>
      <c r="BVM5" s="82"/>
      <c r="BVN5" s="82"/>
      <c r="BVO5" s="82"/>
      <c r="BVP5" s="82"/>
      <c r="BVQ5" s="82"/>
      <c r="BVR5" s="82"/>
      <c r="BVS5" s="82"/>
      <c r="BVT5" s="82"/>
      <c r="BVU5" s="82"/>
      <c r="BVV5" s="82"/>
      <c r="BVW5" s="82"/>
      <c r="BVX5" s="82"/>
      <c r="BVY5" s="82"/>
      <c r="BVZ5" s="82"/>
      <c r="BWA5" s="82"/>
      <c r="BWB5" s="82"/>
      <c r="BWC5" s="82"/>
      <c r="BWD5" s="82"/>
      <c r="BWE5" s="82"/>
      <c r="BWF5" s="82"/>
      <c r="BWG5" s="82"/>
      <c r="BWH5" s="82"/>
      <c r="BWI5" s="82"/>
      <c r="BWJ5" s="82"/>
      <c r="BWK5" s="82"/>
      <c r="BWL5" s="82"/>
      <c r="BWM5" s="82"/>
      <c r="BWN5" s="82"/>
      <c r="BWO5" s="82"/>
      <c r="BWP5" s="82"/>
      <c r="BWQ5" s="82"/>
      <c r="BWR5" s="82"/>
      <c r="BWS5" s="82"/>
      <c r="BWT5" s="82"/>
      <c r="BWU5" s="82"/>
      <c r="BWV5" s="82"/>
      <c r="BWW5" s="82"/>
      <c r="BWX5" s="82"/>
      <c r="BWY5" s="82"/>
      <c r="BWZ5" s="82"/>
      <c r="BXA5" s="82"/>
      <c r="BXB5" s="82"/>
      <c r="BXC5" s="82"/>
      <c r="BXD5" s="82"/>
      <c r="BXE5" s="82"/>
      <c r="BXF5" s="82"/>
      <c r="BXG5" s="82"/>
      <c r="BXH5" s="82"/>
      <c r="BXI5" s="82"/>
      <c r="BXJ5" s="82"/>
      <c r="BXK5" s="82"/>
      <c r="BXL5" s="82"/>
      <c r="BXM5" s="82"/>
      <c r="BXN5" s="82"/>
      <c r="BXO5" s="82"/>
      <c r="BXP5" s="82"/>
      <c r="BXQ5" s="82"/>
      <c r="BXR5" s="82"/>
      <c r="BXS5" s="82"/>
      <c r="BXT5" s="82"/>
      <c r="BXU5" s="82"/>
      <c r="BXV5" s="82"/>
      <c r="BXW5" s="82"/>
      <c r="BXX5" s="82"/>
      <c r="BXY5" s="82"/>
      <c r="BXZ5" s="82"/>
      <c r="BYA5" s="82"/>
      <c r="BYB5" s="82"/>
      <c r="BYC5" s="82"/>
      <c r="BYD5" s="82"/>
      <c r="BYE5" s="82"/>
      <c r="BYF5" s="82"/>
      <c r="BYG5" s="82"/>
      <c r="BYH5" s="82"/>
      <c r="BYI5" s="82"/>
      <c r="BYJ5" s="82"/>
      <c r="BYK5" s="82"/>
      <c r="BYL5" s="82"/>
      <c r="BYM5" s="82"/>
      <c r="BYN5" s="82"/>
      <c r="BYO5" s="82"/>
      <c r="BYP5" s="82"/>
      <c r="BYQ5" s="82"/>
      <c r="BYR5" s="82"/>
      <c r="BYS5" s="82"/>
      <c r="BYT5" s="82"/>
      <c r="BYU5" s="82"/>
      <c r="BYV5" s="82"/>
      <c r="BYW5" s="82"/>
      <c r="BYX5" s="82"/>
      <c r="BYY5" s="82"/>
      <c r="BYZ5" s="82"/>
      <c r="BZA5" s="82"/>
      <c r="BZB5" s="82"/>
      <c r="BZC5" s="82"/>
      <c r="BZD5" s="82"/>
      <c r="BZE5" s="82"/>
      <c r="BZF5" s="82"/>
      <c r="BZG5" s="82"/>
      <c r="BZH5" s="82"/>
      <c r="BZI5" s="82"/>
      <c r="BZJ5" s="82"/>
      <c r="BZK5" s="82"/>
      <c r="BZL5" s="82"/>
      <c r="BZM5" s="82"/>
      <c r="BZN5" s="82"/>
      <c r="BZO5" s="82"/>
      <c r="BZP5" s="82"/>
      <c r="BZQ5" s="82"/>
      <c r="BZR5" s="82"/>
      <c r="BZS5" s="82"/>
      <c r="BZT5" s="82"/>
      <c r="BZU5" s="82"/>
      <c r="BZV5" s="82"/>
      <c r="BZW5" s="82"/>
      <c r="BZX5" s="82"/>
      <c r="BZY5" s="82"/>
      <c r="BZZ5" s="82"/>
      <c r="CAA5" s="82"/>
      <c r="CAB5" s="82"/>
      <c r="CAC5" s="82"/>
      <c r="CAD5" s="82"/>
      <c r="CAE5" s="82"/>
      <c r="CAF5" s="82"/>
      <c r="CAG5" s="82"/>
      <c r="CAH5" s="82"/>
      <c r="CAI5" s="82"/>
      <c r="CAJ5" s="82"/>
      <c r="CAK5" s="82"/>
      <c r="CAL5" s="82"/>
      <c r="CAM5" s="82"/>
      <c r="CAN5" s="82"/>
      <c r="CAO5" s="82"/>
      <c r="CAP5" s="82"/>
      <c r="CAQ5" s="82"/>
      <c r="CAR5" s="82"/>
      <c r="CAS5" s="82"/>
      <c r="CAT5" s="82"/>
      <c r="CAU5" s="82"/>
      <c r="CAV5" s="82"/>
      <c r="CAW5" s="82"/>
      <c r="CAX5" s="82"/>
      <c r="CAY5" s="82"/>
      <c r="CAZ5" s="82"/>
      <c r="CBA5" s="82"/>
      <c r="CBB5" s="82"/>
      <c r="CBC5" s="82"/>
      <c r="CBD5" s="82"/>
      <c r="CBE5" s="82"/>
      <c r="CBF5" s="82"/>
      <c r="CBG5" s="82"/>
      <c r="CBH5" s="82"/>
      <c r="CBI5" s="82"/>
      <c r="CBJ5" s="82"/>
      <c r="CBK5" s="82"/>
      <c r="CBL5" s="82"/>
      <c r="CBM5" s="82"/>
      <c r="CBN5" s="82"/>
      <c r="CBO5" s="82"/>
      <c r="CBP5" s="82"/>
      <c r="CBQ5" s="82"/>
      <c r="CBR5" s="82"/>
      <c r="CBS5" s="82"/>
      <c r="CBT5" s="82"/>
      <c r="CBU5" s="82"/>
      <c r="CBV5" s="82"/>
      <c r="CBW5" s="82"/>
      <c r="CBX5" s="82"/>
      <c r="CBY5" s="82"/>
      <c r="CBZ5" s="82"/>
      <c r="CCA5" s="82"/>
      <c r="CCB5" s="82"/>
      <c r="CCC5" s="82"/>
      <c r="CCD5" s="82"/>
      <c r="CCE5" s="82"/>
      <c r="CCF5" s="82"/>
      <c r="CCG5" s="82"/>
      <c r="CCH5" s="82"/>
      <c r="CCI5" s="82"/>
      <c r="CCJ5" s="82"/>
      <c r="CCK5" s="82"/>
      <c r="CCL5" s="82"/>
      <c r="CCM5" s="82"/>
      <c r="CCN5" s="82"/>
      <c r="CCO5" s="82"/>
      <c r="CCP5" s="82"/>
      <c r="CCQ5" s="82"/>
      <c r="CCR5" s="82"/>
      <c r="CCS5" s="82"/>
      <c r="CCT5" s="82"/>
      <c r="CCU5" s="82"/>
      <c r="CCV5" s="82"/>
      <c r="CCW5" s="82"/>
      <c r="CCX5" s="82"/>
      <c r="CCY5" s="82"/>
      <c r="CCZ5" s="82"/>
      <c r="CDA5" s="82"/>
      <c r="CDB5" s="82"/>
      <c r="CDC5" s="82"/>
      <c r="CDD5" s="82"/>
      <c r="CDE5" s="82"/>
      <c r="CDF5" s="82"/>
      <c r="CDG5" s="82"/>
      <c r="CDH5" s="82"/>
      <c r="CDI5" s="82"/>
      <c r="CDJ5" s="82"/>
      <c r="CDK5" s="82"/>
      <c r="CDL5" s="82"/>
      <c r="CDM5" s="82"/>
      <c r="CDN5" s="82"/>
      <c r="CDO5" s="82"/>
      <c r="CDP5" s="82"/>
      <c r="CDQ5" s="82"/>
      <c r="CDR5" s="82"/>
      <c r="CDS5" s="82"/>
      <c r="CDT5" s="82"/>
      <c r="CDU5" s="82"/>
      <c r="CDV5" s="82"/>
      <c r="CDW5" s="82"/>
      <c r="CDX5" s="82"/>
      <c r="CDY5" s="82"/>
      <c r="CDZ5" s="82"/>
      <c r="CEA5" s="82"/>
      <c r="CEB5" s="82"/>
      <c r="CEC5" s="82"/>
      <c r="CED5" s="82"/>
      <c r="CEE5" s="82"/>
      <c r="CEF5" s="82"/>
      <c r="CEG5" s="82"/>
      <c r="CEH5" s="82"/>
      <c r="CEI5" s="82"/>
      <c r="CEJ5" s="82"/>
      <c r="CEK5" s="82"/>
      <c r="CEL5" s="82"/>
      <c r="CEM5" s="82"/>
      <c r="CEN5" s="82"/>
      <c r="CEO5" s="82"/>
      <c r="CEP5" s="82"/>
      <c r="CEQ5" s="82"/>
      <c r="CER5" s="82"/>
      <c r="CES5" s="82"/>
      <c r="CET5" s="82"/>
      <c r="CEU5" s="82"/>
      <c r="CEV5" s="82"/>
      <c r="CEW5" s="82"/>
      <c r="CEX5" s="82"/>
      <c r="CEY5" s="82"/>
      <c r="CEZ5" s="82"/>
      <c r="CFA5" s="82"/>
      <c r="CFB5" s="82"/>
      <c r="CFC5" s="82"/>
      <c r="CFD5" s="82"/>
      <c r="CFE5" s="82"/>
      <c r="CFF5" s="82"/>
      <c r="CFG5" s="82"/>
      <c r="CFH5" s="82"/>
      <c r="CFI5" s="82"/>
      <c r="CFJ5" s="82"/>
      <c r="CFK5" s="82"/>
      <c r="CFL5" s="82"/>
      <c r="CFM5" s="82"/>
      <c r="CFN5" s="82"/>
      <c r="CFO5" s="82"/>
      <c r="CFP5" s="82"/>
      <c r="CFQ5" s="82"/>
      <c r="CFR5" s="82"/>
      <c r="CFS5" s="82"/>
      <c r="CFT5" s="82"/>
      <c r="CFU5" s="82"/>
      <c r="CFV5" s="82"/>
      <c r="CFW5" s="82"/>
      <c r="CFX5" s="82"/>
      <c r="CFY5" s="82"/>
      <c r="CFZ5" s="82"/>
      <c r="CGA5" s="82"/>
      <c r="CGB5" s="82"/>
      <c r="CGC5" s="82"/>
      <c r="CGD5" s="82"/>
      <c r="CGE5" s="82"/>
      <c r="CGF5" s="82"/>
      <c r="CGG5" s="82"/>
      <c r="CGH5" s="82"/>
      <c r="CGI5" s="82"/>
      <c r="CGJ5" s="82"/>
      <c r="CGK5" s="82"/>
      <c r="CGL5" s="82"/>
      <c r="CGM5" s="82"/>
      <c r="CGN5" s="82"/>
      <c r="CGO5" s="82"/>
      <c r="CGP5" s="82"/>
      <c r="CGQ5" s="82"/>
      <c r="CGR5" s="82"/>
      <c r="CGS5" s="82"/>
      <c r="CGT5" s="82"/>
      <c r="CGU5" s="82"/>
      <c r="CGV5" s="82"/>
      <c r="CGW5" s="82"/>
      <c r="CGX5" s="82"/>
      <c r="CGY5" s="82"/>
      <c r="CGZ5" s="82"/>
      <c r="CHA5" s="82"/>
      <c r="CHB5" s="82"/>
      <c r="CHC5" s="82"/>
      <c r="CHD5" s="82"/>
      <c r="CHE5" s="82"/>
      <c r="CHF5" s="82"/>
      <c r="CHG5" s="82"/>
      <c r="CHH5" s="82"/>
      <c r="CHI5" s="82"/>
      <c r="CHJ5" s="82"/>
      <c r="CHK5" s="82"/>
      <c r="CHL5" s="82"/>
      <c r="CHM5" s="82"/>
      <c r="CHN5" s="82"/>
      <c r="CHO5" s="82"/>
      <c r="CHP5" s="82"/>
      <c r="CHQ5" s="82"/>
      <c r="CHR5" s="82"/>
      <c r="CHS5" s="82"/>
      <c r="CHT5" s="82"/>
      <c r="CHU5" s="82"/>
      <c r="CHV5" s="82"/>
      <c r="CHW5" s="82"/>
      <c r="CHX5" s="82"/>
      <c r="CHY5" s="82"/>
      <c r="CHZ5" s="82"/>
      <c r="CIA5" s="82"/>
      <c r="CIB5" s="82"/>
      <c r="CIC5" s="82"/>
      <c r="CID5" s="82"/>
      <c r="CIE5" s="82"/>
      <c r="CIF5" s="82"/>
      <c r="CIG5" s="82"/>
      <c r="CIH5" s="82"/>
      <c r="CII5" s="82"/>
      <c r="CIJ5" s="82"/>
      <c r="CIK5" s="82"/>
      <c r="CIL5" s="82"/>
      <c r="CIM5" s="82"/>
      <c r="CIN5" s="82"/>
      <c r="CIO5" s="82"/>
      <c r="CIP5" s="82"/>
      <c r="CIQ5" s="82"/>
      <c r="CIR5" s="82"/>
      <c r="CIS5" s="82"/>
      <c r="CIT5" s="82"/>
      <c r="CIU5" s="82"/>
      <c r="CIV5" s="82"/>
      <c r="CIW5" s="82"/>
      <c r="CIX5" s="82"/>
      <c r="CIY5" s="82"/>
      <c r="CIZ5" s="82"/>
      <c r="CJA5" s="82"/>
      <c r="CJB5" s="82"/>
      <c r="CJC5" s="82"/>
      <c r="CJD5" s="82"/>
      <c r="CJE5" s="82"/>
      <c r="CJF5" s="82"/>
      <c r="CJG5" s="82"/>
      <c r="CJH5" s="82"/>
      <c r="CJI5" s="82"/>
      <c r="CJJ5" s="82"/>
      <c r="CJK5" s="82"/>
      <c r="CJL5" s="82"/>
      <c r="CJM5" s="82"/>
      <c r="CJN5" s="82"/>
      <c r="CJO5" s="82"/>
      <c r="CJP5" s="82"/>
      <c r="CJQ5" s="82"/>
      <c r="CJR5" s="82"/>
      <c r="CJS5" s="82"/>
      <c r="CJT5" s="82"/>
      <c r="CJU5" s="82"/>
      <c r="CJV5" s="82"/>
      <c r="CJW5" s="82"/>
      <c r="CJX5" s="82"/>
      <c r="CJY5" s="82"/>
      <c r="CJZ5" s="82"/>
      <c r="CKA5" s="82"/>
      <c r="CKB5" s="82"/>
      <c r="CKC5" s="82"/>
      <c r="CKD5" s="82"/>
      <c r="CKE5" s="82"/>
      <c r="CKF5" s="82"/>
      <c r="CKG5" s="82"/>
      <c r="CKH5" s="82"/>
      <c r="CKI5" s="82"/>
      <c r="CKJ5" s="82"/>
      <c r="CKK5" s="82"/>
      <c r="CKL5" s="82"/>
      <c r="CKM5" s="82"/>
      <c r="CKN5" s="82"/>
      <c r="CKO5" s="82"/>
      <c r="CKP5" s="82"/>
      <c r="CKQ5" s="82"/>
      <c r="CKR5" s="82"/>
      <c r="CKS5" s="82"/>
      <c r="CKT5" s="82"/>
      <c r="CKU5" s="82"/>
      <c r="CKV5" s="82"/>
      <c r="CKW5" s="82"/>
      <c r="CKX5" s="82"/>
      <c r="CKY5" s="82"/>
      <c r="CKZ5" s="82"/>
      <c r="CLA5" s="82"/>
      <c r="CLB5" s="82"/>
      <c r="CLC5" s="82"/>
      <c r="CLD5" s="82"/>
      <c r="CLE5" s="82"/>
      <c r="CLF5" s="82"/>
      <c r="CLG5" s="82"/>
      <c r="CLH5" s="82"/>
      <c r="CLI5" s="82"/>
      <c r="CLJ5" s="82"/>
      <c r="CLK5" s="82"/>
      <c r="CLL5" s="82"/>
      <c r="CLM5" s="82"/>
      <c r="CLN5" s="82"/>
      <c r="CLO5" s="82"/>
      <c r="CLP5" s="82"/>
      <c r="CLQ5" s="82"/>
      <c r="CLR5" s="82"/>
      <c r="CLS5" s="82"/>
      <c r="CLT5" s="82"/>
      <c r="CLU5" s="82"/>
      <c r="CLV5" s="82"/>
      <c r="CLW5" s="82"/>
      <c r="CLX5" s="82"/>
      <c r="CLY5" s="82"/>
      <c r="CLZ5" s="82"/>
      <c r="CMA5" s="82"/>
      <c r="CMB5" s="82"/>
      <c r="CMC5" s="82"/>
      <c r="CMD5" s="82"/>
      <c r="CME5" s="82"/>
      <c r="CMF5" s="82"/>
      <c r="CMG5" s="82"/>
      <c r="CMH5" s="82"/>
      <c r="CMI5" s="82"/>
      <c r="CMJ5" s="82"/>
      <c r="CMK5" s="82"/>
      <c r="CML5" s="82"/>
      <c r="CMM5" s="82"/>
      <c r="CMN5" s="82"/>
      <c r="CMO5" s="82"/>
      <c r="CMP5" s="82"/>
      <c r="CMQ5" s="82"/>
      <c r="CMR5" s="82"/>
      <c r="CMS5" s="82"/>
      <c r="CMT5" s="82"/>
      <c r="CMU5" s="82"/>
      <c r="CMV5" s="82"/>
      <c r="CMW5" s="82"/>
      <c r="CMX5" s="82"/>
      <c r="CMY5" s="82"/>
      <c r="CMZ5" s="82"/>
      <c r="CNA5" s="82"/>
      <c r="CNB5" s="82"/>
      <c r="CNC5" s="82"/>
      <c r="CND5" s="82"/>
      <c r="CNE5" s="82"/>
      <c r="CNF5" s="82"/>
      <c r="CNG5" s="82"/>
      <c r="CNH5" s="82"/>
      <c r="CNI5" s="82"/>
      <c r="CNJ5" s="82"/>
      <c r="CNK5" s="82"/>
      <c r="CNL5" s="82"/>
      <c r="CNM5" s="82"/>
      <c r="CNN5" s="82"/>
      <c r="CNO5" s="82"/>
      <c r="CNP5" s="82"/>
      <c r="CNQ5" s="82"/>
      <c r="CNR5" s="82"/>
      <c r="CNS5" s="82"/>
      <c r="CNT5" s="82"/>
      <c r="CNU5" s="82"/>
      <c r="CNV5" s="82"/>
      <c r="CNW5" s="82"/>
      <c r="CNX5" s="82"/>
      <c r="CNY5" s="82"/>
      <c r="CNZ5" s="82"/>
      <c r="COA5" s="82"/>
      <c r="COB5" s="82"/>
      <c r="COC5" s="82"/>
      <c r="COD5" s="82"/>
      <c r="COE5" s="82"/>
      <c r="COF5" s="82"/>
      <c r="COG5" s="82"/>
      <c r="COH5" s="82"/>
      <c r="COI5" s="82"/>
      <c r="COJ5" s="82"/>
      <c r="COK5" s="82"/>
      <c r="COL5" s="82"/>
      <c r="COM5" s="82"/>
      <c r="CON5" s="82"/>
      <c r="COO5" s="82"/>
      <c r="COP5" s="82"/>
      <c r="COQ5" s="82"/>
      <c r="COR5" s="82"/>
      <c r="COS5" s="82"/>
      <c r="COT5" s="82"/>
      <c r="COU5" s="82"/>
      <c r="COV5" s="82"/>
      <c r="COW5" s="82"/>
      <c r="COX5" s="82"/>
      <c r="COY5" s="82"/>
      <c r="COZ5" s="82"/>
      <c r="CPA5" s="82"/>
      <c r="CPB5" s="82"/>
      <c r="CPC5" s="82"/>
      <c r="CPD5" s="82"/>
      <c r="CPE5" s="82"/>
      <c r="CPF5" s="82"/>
      <c r="CPG5" s="82"/>
      <c r="CPH5" s="82"/>
      <c r="CPI5" s="82"/>
      <c r="CPJ5" s="82"/>
      <c r="CPK5" s="82"/>
      <c r="CPL5" s="82"/>
      <c r="CPM5" s="82"/>
      <c r="CPN5" s="82"/>
      <c r="CPO5" s="82"/>
      <c r="CPP5" s="82"/>
      <c r="CPQ5" s="82"/>
      <c r="CPR5" s="82"/>
      <c r="CPS5" s="82"/>
      <c r="CPT5" s="82"/>
      <c r="CPU5" s="82"/>
      <c r="CPV5" s="82"/>
      <c r="CPW5" s="82"/>
      <c r="CPX5" s="82"/>
      <c r="CPY5" s="82"/>
      <c r="CPZ5" s="82"/>
      <c r="CQA5" s="82"/>
      <c r="CQB5" s="82"/>
      <c r="CQC5" s="82"/>
      <c r="CQD5" s="82"/>
      <c r="CQE5" s="82"/>
      <c r="CQF5" s="82"/>
      <c r="CQG5" s="82"/>
      <c r="CQH5" s="82"/>
      <c r="CQI5" s="82"/>
      <c r="CQJ5" s="82"/>
      <c r="CQK5" s="82"/>
      <c r="CQL5" s="82"/>
      <c r="CQM5" s="82"/>
      <c r="CQN5" s="82"/>
      <c r="CQO5" s="82"/>
      <c r="CQP5" s="82"/>
      <c r="CQQ5" s="82"/>
      <c r="CQR5" s="82"/>
      <c r="CQS5" s="82"/>
      <c r="CQT5" s="82"/>
      <c r="CQU5" s="82"/>
      <c r="CQV5" s="82"/>
      <c r="CQW5" s="82"/>
      <c r="CQX5" s="82"/>
      <c r="CQY5" s="82"/>
      <c r="CQZ5" s="82"/>
      <c r="CRA5" s="82"/>
      <c r="CRB5" s="82"/>
      <c r="CRC5" s="82"/>
      <c r="CRD5" s="82"/>
      <c r="CRE5" s="82"/>
      <c r="CRF5" s="82"/>
      <c r="CRG5" s="82"/>
      <c r="CRH5" s="82"/>
      <c r="CRI5" s="82"/>
      <c r="CRJ5" s="82"/>
      <c r="CRK5" s="82"/>
      <c r="CRL5" s="82"/>
      <c r="CRM5" s="82"/>
      <c r="CRN5" s="82"/>
      <c r="CRO5" s="82"/>
      <c r="CRP5" s="82"/>
      <c r="CRQ5" s="82"/>
      <c r="CRR5" s="82"/>
      <c r="CRS5" s="82"/>
      <c r="CRT5" s="82"/>
      <c r="CRU5" s="82"/>
      <c r="CRV5" s="82"/>
      <c r="CRW5" s="82"/>
      <c r="CRX5" s="82"/>
      <c r="CRY5" s="82"/>
      <c r="CRZ5" s="82"/>
      <c r="CSA5" s="82"/>
      <c r="CSB5" s="82"/>
      <c r="CSC5" s="82"/>
      <c r="CSD5" s="82"/>
      <c r="CSE5" s="82"/>
      <c r="CSF5" s="82"/>
      <c r="CSG5" s="82"/>
      <c r="CSH5" s="82"/>
      <c r="CSI5" s="82"/>
      <c r="CSJ5" s="82"/>
      <c r="CSK5" s="82"/>
      <c r="CSL5" s="82"/>
      <c r="CSM5" s="82"/>
      <c r="CSN5" s="82"/>
      <c r="CSO5" s="82"/>
      <c r="CSP5" s="82"/>
      <c r="CSQ5" s="82"/>
      <c r="CSR5" s="82"/>
      <c r="CSS5" s="82"/>
      <c r="CST5" s="82"/>
      <c r="CSU5" s="82"/>
      <c r="CSV5" s="82"/>
      <c r="CSW5" s="82"/>
      <c r="CSX5" s="82"/>
      <c r="CSY5" s="82"/>
      <c r="CSZ5" s="82"/>
      <c r="CTA5" s="82"/>
      <c r="CTB5" s="82"/>
      <c r="CTC5" s="82"/>
      <c r="CTD5" s="82"/>
      <c r="CTE5" s="82"/>
      <c r="CTF5" s="82"/>
      <c r="CTG5" s="82"/>
      <c r="CTH5" s="82"/>
      <c r="CTI5" s="82"/>
      <c r="CTJ5" s="82"/>
      <c r="CTK5" s="82"/>
      <c r="CTL5" s="82"/>
      <c r="CTM5" s="82"/>
      <c r="CTN5" s="82"/>
      <c r="CTO5" s="82"/>
      <c r="CTP5" s="82"/>
      <c r="CTQ5" s="82"/>
      <c r="CTR5" s="82"/>
      <c r="CTS5" s="82"/>
      <c r="CTT5" s="82"/>
      <c r="CTU5" s="82"/>
      <c r="CTV5" s="82"/>
      <c r="CTW5" s="82"/>
      <c r="CTX5" s="82"/>
      <c r="CTY5" s="82"/>
      <c r="CTZ5" s="82"/>
      <c r="CUA5" s="82"/>
      <c r="CUB5" s="82"/>
      <c r="CUC5" s="82"/>
      <c r="CUD5" s="82"/>
      <c r="CUE5" s="82"/>
      <c r="CUF5" s="82"/>
      <c r="CUG5" s="82"/>
      <c r="CUH5" s="82"/>
      <c r="CUI5" s="82"/>
      <c r="CUJ5" s="82"/>
      <c r="CUK5" s="82"/>
      <c r="CUL5" s="82"/>
      <c r="CUM5" s="82"/>
      <c r="CUN5" s="82"/>
      <c r="CUO5" s="82"/>
      <c r="CUP5" s="82"/>
      <c r="CUQ5" s="82"/>
      <c r="CUR5" s="82"/>
      <c r="CUS5" s="82"/>
      <c r="CUT5" s="82"/>
      <c r="CUU5" s="82"/>
      <c r="CUV5" s="82"/>
      <c r="CUW5" s="82"/>
      <c r="CUX5" s="82"/>
      <c r="CUY5" s="82"/>
      <c r="CUZ5" s="82"/>
      <c r="CVA5" s="82"/>
      <c r="CVB5" s="82"/>
      <c r="CVC5" s="82"/>
      <c r="CVD5" s="82"/>
      <c r="CVE5" s="82"/>
      <c r="CVF5" s="82"/>
      <c r="CVG5" s="82"/>
      <c r="CVH5" s="82"/>
      <c r="CVI5" s="82"/>
      <c r="CVJ5" s="82"/>
      <c r="CVK5" s="82"/>
      <c r="CVL5" s="82"/>
      <c r="CVM5" s="82"/>
      <c r="CVN5" s="82"/>
      <c r="CVO5" s="82"/>
      <c r="CVP5" s="82"/>
      <c r="CVQ5" s="82"/>
      <c r="CVR5" s="82"/>
      <c r="CVS5" s="82"/>
      <c r="CVT5" s="82"/>
      <c r="CVU5" s="82"/>
      <c r="CVV5" s="82"/>
      <c r="CVW5" s="82"/>
      <c r="CVX5" s="82"/>
      <c r="CVY5" s="82"/>
      <c r="CVZ5" s="82"/>
      <c r="CWA5" s="82"/>
      <c r="CWB5" s="82"/>
      <c r="CWC5" s="82"/>
      <c r="CWD5" s="82"/>
      <c r="CWE5" s="82"/>
      <c r="CWF5" s="82"/>
      <c r="CWG5" s="82"/>
      <c r="CWH5" s="82"/>
      <c r="CWI5" s="82"/>
      <c r="CWJ5" s="82"/>
      <c r="CWK5" s="82"/>
      <c r="CWL5" s="82"/>
      <c r="CWM5" s="82"/>
      <c r="CWN5" s="82"/>
      <c r="CWO5" s="82"/>
      <c r="CWP5" s="82"/>
      <c r="CWQ5" s="82"/>
      <c r="CWR5" s="82"/>
      <c r="CWS5" s="82"/>
      <c r="CWT5" s="82"/>
      <c r="CWU5" s="82"/>
      <c r="CWV5" s="82"/>
      <c r="CWW5" s="82"/>
      <c r="CWX5" s="82"/>
      <c r="CWY5" s="82"/>
      <c r="CWZ5" s="82"/>
      <c r="CXA5" s="82"/>
      <c r="CXB5" s="82"/>
      <c r="CXC5" s="82"/>
      <c r="CXD5" s="82"/>
      <c r="CXE5" s="82"/>
      <c r="CXF5" s="82"/>
      <c r="CXG5" s="82"/>
      <c r="CXH5" s="82"/>
      <c r="CXI5" s="82"/>
      <c r="CXJ5" s="82"/>
      <c r="CXK5" s="82"/>
      <c r="CXL5" s="82"/>
      <c r="CXM5" s="82"/>
      <c r="CXN5" s="82"/>
      <c r="CXO5" s="82"/>
      <c r="CXP5" s="82"/>
      <c r="CXQ5" s="82"/>
      <c r="CXR5" s="82"/>
      <c r="CXS5" s="82"/>
      <c r="CXT5" s="82"/>
      <c r="CXU5" s="82"/>
      <c r="CXV5" s="82"/>
      <c r="CXW5" s="82"/>
      <c r="CXX5" s="82"/>
      <c r="CXY5" s="82"/>
      <c r="CXZ5" s="82"/>
      <c r="CYA5" s="82"/>
      <c r="CYB5" s="82"/>
      <c r="CYC5" s="82"/>
      <c r="CYD5" s="82"/>
      <c r="CYE5" s="82"/>
      <c r="CYF5" s="82"/>
      <c r="CYG5" s="82"/>
      <c r="CYH5" s="82"/>
      <c r="CYI5" s="82"/>
      <c r="CYJ5" s="82"/>
      <c r="CYK5" s="82"/>
      <c r="CYL5" s="82"/>
      <c r="CYM5" s="82"/>
      <c r="CYN5" s="82"/>
      <c r="CYO5" s="82"/>
      <c r="CYP5" s="82"/>
      <c r="CYQ5" s="82"/>
      <c r="CYR5" s="82"/>
      <c r="CYS5" s="82"/>
      <c r="CYT5" s="82"/>
      <c r="CYU5" s="82"/>
      <c r="CYV5" s="82"/>
      <c r="CYW5" s="82"/>
      <c r="CYX5" s="82"/>
      <c r="CYY5" s="82"/>
      <c r="CYZ5" s="82"/>
      <c r="CZA5" s="82"/>
      <c r="CZB5" s="82"/>
      <c r="CZC5" s="82"/>
      <c r="CZD5" s="82"/>
      <c r="CZE5" s="82"/>
      <c r="CZF5" s="82"/>
      <c r="CZG5" s="82"/>
      <c r="CZH5" s="82"/>
      <c r="CZI5" s="82"/>
      <c r="CZJ5" s="82"/>
      <c r="CZK5" s="82"/>
      <c r="CZL5" s="82"/>
      <c r="CZM5" s="82"/>
      <c r="CZN5" s="82"/>
      <c r="CZO5" s="82"/>
      <c r="CZP5" s="82"/>
      <c r="CZQ5" s="82"/>
      <c r="CZR5" s="82"/>
      <c r="CZS5" s="82"/>
      <c r="CZT5" s="82"/>
      <c r="CZU5" s="82"/>
      <c r="CZV5" s="82"/>
      <c r="CZW5" s="82"/>
      <c r="CZX5" s="82"/>
      <c r="CZY5" s="82"/>
      <c r="CZZ5" s="82"/>
      <c r="DAA5" s="82"/>
      <c r="DAB5" s="82"/>
      <c r="DAC5" s="82"/>
      <c r="DAD5" s="82"/>
      <c r="DAE5" s="82"/>
      <c r="DAF5" s="82"/>
      <c r="DAG5" s="82"/>
      <c r="DAH5" s="82"/>
      <c r="DAI5" s="82"/>
      <c r="DAJ5" s="82"/>
      <c r="DAK5" s="82"/>
      <c r="DAL5" s="82"/>
      <c r="DAM5" s="82"/>
      <c r="DAN5" s="82"/>
      <c r="DAO5" s="82"/>
      <c r="DAP5" s="82"/>
      <c r="DAQ5" s="82"/>
      <c r="DAR5" s="82"/>
      <c r="DAS5" s="82"/>
      <c r="DAT5" s="82"/>
      <c r="DAU5" s="82"/>
      <c r="DAV5" s="82"/>
      <c r="DAW5" s="82"/>
      <c r="DAX5" s="82"/>
      <c r="DAY5" s="82"/>
      <c r="DAZ5" s="82"/>
      <c r="DBA5" s="82"/>
      <c r="DBB5" s="82"/>
      <c r="DBC5" s="82"/>
      <c r="DBD5" s="82"/>
      <c r="DBE5" s="82"/>
      <c r="DBF5" s="82"/>
      <c r="DBG5" s="82"/>
      <c r="DBH5" s="82"/>
      <c r="DBI5" s="82"/>
      <c r="DBJ5" s="82"/>
      <c r="DBK5" s="82"/>
      <c r="DBL5" s="82"/>
      <c r="DBM5" s="82"/>
      <c r="DBN5" s="82"/>
      <c r="DBO5" s="82"/>
      <c r="DBP5" s="82"/>
      <c r="DBQ5" s="82"/>
      <c r="DBR5" s="82"/>
      <c r="DBS5" s="82"/>
      <c r="DBT5" s="82"/>
      <c r="DBU5" s="82"/>
      <c r="DBV5" s="82"/>
      <c r="DBW5" s="82"/>
      <c r="DBX5" s="82"/>
      <c r="DBY5" s="82"/>
      <c r="DBZ5" s="82"/>
      <c r="DCA5" s="82"/>
      <c r="DCB5" s="82"/>
      <c r="DCC5" s="82"/>
      <c r="DCD5" s="82"/>
      <c r="DCE5" s="82"/>
      <c r="DCF5" s="82"/>
      <c r="DCG5" s="82"/>
      <c r="DCH5" s="82"/>
      <c r="DCI5" s="82"/>
      <c r="DCJ5" s="82"/>
      <c r="DCK5" s="82"/>
      <c r="DCL5" s="82"/>
      <c r="DCM5" s="82"/>
      <c r="DCN5" s="82"/>
      <c r="DCO5" s="82"/>
      <c r="DCP5" s="82"/>
      <c r="DCQ5" s="82"/>
      <c r="DCR5" s="82"/>
      <c r="DCS5" s="82"/>
      <c r="DCT5" s="82"/>
      <c r="DCU5" s="82"/>
      <c r="DCV5" s="82"/>
      <c r="DCW5" s="82"/>
      <c r="DCX5" s="82"/>
      <c r="DCY5" s="82"/>
      <c r="DCZ5" s="82"/>
      <c r="DDA5" s="82"/>
      <c r="DDB5" s="82"/>
      <c r="DDC5" s="82"/>
      <c r="DDD5" s="82"/>
      <c r="DDE5" s="82"/>
      <c r="DDF5" s="82"/>
      <c r="DDG5" s="82"/>
      <c r="DDH5" s="82"/>
      <c r="DDI5" s="82"/>
      <c r="DDJ5" s="82"/>
      <c r="DDK5" s="82"/>
      <c r="DDL5" s="82"/>
      <c r="DDM5" s="82"/>
      <c r="DDN5" s="82"/>
      <c r="DDO5" s="82"/>
      <c r="DDP5" s="82"/>
      <c r="DDQ5" s="82"/>
      <c r="DDR5" s="82"/>
      <c r="DDS5" s="82"/>
      <c r="DDT5" s="82"/>
      <c r="DDU5" s="82"/>
      <c r="DDV5" s="82"/>
      <c r="DDW5" s="82"/>
      <c r="DDX5" s="82"/>
      <c r="DDY5" s="82"/>
      <c r="DDZ5" s="82"/>
      <c r="DEA5" s="82"/>
      <c r="DEB5" s="82"/>
      <c r="DEC5" s="82"/>
      <c r="DED5" s="82"/>
      <c r="DEE5" s="82"/>
      <c r="DEF5" s="82"/>
      <c r="DEG5" s="82"/>
      <c r="DEH5" s="82"/>
      <c r="DEI5" s="82"/>
      <c r="DEJ5" s="82"/>
      <c r="DEK5" s="82"/>
      <c r="DEL5" s="82"/>
      <c r="DEM5" s="82"/>
      <c r="DEN5" s="82"/>
      <c r="DEO5" s="82"/>
      <c r="DEP5" s="82"/>
      <c r="DEQ5" s="82"/>
      <c r="DER5" s="82"/>
      <c r="DES5" s="82"/>
      <c r="DET5" s="82"/>
      <c r="DEU5" s="82"/>
      <c r="DEV5" s="82"/>
      <c r="DEW5" s="82"/>
      <c r="DEX5" s="82"/>
      <c r="DEY5" s="82"/>
      <c r="DEZ5" s="82"/>
      <c r="DFA5" s="82"/>
      <c r="DFB5" s="82"/>
      <c r="DFC5" s="82"/>
      <c r="DFD5" s="82"/>
      <c r="DFE5" s="82"/>
      <c r="DFF5" s="82"/>
      <c r="DFG5" s="82"/>
      <c r="DFH5" s="82"/>
      <c r="DFI5" s="82"/>
      <c r="DFJ5" s="82"/>
      <c r="DFK5" s="82"/>
      <c r="DFL5" s="82"/>
      <c r="DFM5" s="82"/>
      <c r="DFN5" s="82"/>
      <c r="DFO5" s="82"/>
      <c r="DFP5" s="82"/>
      <c r="DFQ5" s="82"/>
      <c r="DFR5" s="82"/>
      <c r="DFS5" s="82"/>
      <c r="DFT5" s="82"/>
      <c r="DFU5" s="82"/>
      <c r="DFV5" s="82"/>
      <c r="DFW5" s="82"/>
      <c r="DFX5" s="82"/>
      <c r="DFY5" s="82"/>
      <c r="DFZ5" s="82"/>
      <c r="DGA5" s="82"/>
      <c r="DGB5" s="82"/>
      <c r="DGC5" s="82"/>
      <c r="DGD5" s="82"/>
      <c r="DGE5" s="82"/>
      <c r="DGF5" s="82"/>
      <c r="DGG5" s="82"/>
      <c r="DGH5" s="82"/>
      <c r="DGI5" s="82"/>
      <c r="DGJ5" s="82"/>
      <c r="DGK5" s="82"/>
      <c r="DGL5" s="82"/>
      <c r="DGM5" s="82"/>
      <c r="DGN5" s="82"/>
      <c r="DGO5" s="82"/>
      <c r="DGP5" s="82"/>
      <c r="DGQ5" s="82"/>
      <c r="DGR5" s="82"/>
      <c r="DGS5" s="82"/>
      <c r="DGT5" s="82"/>
      <c r="DGU5" s="82"/>
      <c r="DGV5" s="82"/>
      <c r="DGW5" s="82"/>
      <c r="DGX5" s="82"/>
      <c r="DGY5" s="82"/>
      <c r="DGZ5" s="82"/>
      <c r="DHA5" s="82"/>
      <c r="DHB5" s="82"/>
      <c r="DHC5" s="82"/>
      <c r="DHD5" s="82"/>
      <c r="DHE5" s="82"/>
      <c r="DHF5" s="82"/>
      <c r="DHG5" s="82"/>
      <c r="DHH5" s="82"/>
      <c r="DHI5" s="82"/>
      <c r="DHJ5" s="82"/>
      <c r="DHK5" s="82"/>
      <c r="DHL5" s="82"/>
      <c r="DHM5" s="82"/>
      <c r="DHN5" s="82"/>
      <c r="DHO5" s="82"/>
      <c r="DHP5" s="82"/>
      <c r="DHQ5" s="82"/>
      <c r="DHR5" s="82"/>
      <c r="DHS5" s="82"/>
      <c r="DHT5" s="82"/>
      <c r="DHU5" s="82"/>
      <c r="DHV5" s="82"/>
      <c r="DHW5" s="82"/>
      <c r="DHX5" s="82"/>
      <c r="DHY5" s="82"/>
      <c r="DHZ5" s="82"/>
      <c r="DIA5" s="82"/>
      <c r="DIB5" s="82"/>
      <c r="DIC5" s="82"/>
      <c r="DID5" s="82"/>
      <c r="DIE5" s="82"/>
      <c r="DIF5" s="82"/>
      <c r="DIG5" s="82"/>
      <c r="DIH5" s="82"/>
      <c r="DII5" s="82"/>
      <c r="DIJ5" s="82"/>
      <c r="DIK5" s="82"/>
      <c r="DIL5" s="82"/>
      <c r="DIM5" s="82"/>
      <c r="DIN5" s="82"/>
      <c r="DIO5" s="82"/>
      <c r="DIP5" s="82"/>
      <c r="DIQ5" s="82"/>
      <c r="DIR5" s="82"/>
      <c r="DIS5" s="82"/>
      <c r="DIT5" s="82"/>
      <c r="DIU5" s="82"/>
      <c r="DIV5" s="82"/>
      <c r="DIW5" s="82"/>
      <c r="DIX5" s="82"/>
      <c r="DIY5" s="82"/>
      <c r="DIZ5" s="82"/>
      <c r="DJA5" s="82"/>
      <c r="DJB5" s="82"/>
      <c r="DJC5" s="82"/>
      <c r="DJD5" s="82"/>
      <c r="DJE5" s="82"/>
      <c r="DJF5" s="82"/>
      <c r="DJG5" s="82"/>
      <c r="DJH5" s="82"/>
      <c r="DJI5" s="82"/>
      <c r="DJJ5" s="82"/>
      <c r="DJK5" s="82"/>
      <c r="DJL5" s="82"/>
      <c r="DJM5" s="82"/>
      <c r="DJN5" s="82"/>
      <c r="DJO5" s="82"/>
      <c r="DJP5" s="82"/>
      <c r="DJQ5" s="82"/>
      <c r="DJR5" s="82"/>
      <c r="DJS5" s="82"/>
      <c r="DJT5" s="82"/>
      <c r="DJU5" s="82"/>
      <c r="DJV5" s="82"/>
      <c r="DJW5" s="82"/>
      <c r="DJX5" s="82"/>
      <c r="DJY5" s="82"/>
      <c r="DJZ5" s="82"/>
      <c r="DKA5" s="82"/>
      <c r="DKB5" s="82"/>
      <c r="DKC5" s="82"/>
      <c r="DKD5" s="82"/>
      <c r="DKE5" s="82"/>
      <c r="DKF5" s="82"/>
      <c r="DKG5" s="82"/>
      <c r="DKH5" s="82"/>
      <c r="DKI5" s="82"/>
      <c r="DKJ5" s="82"/>
      <c r="DKK5" s="82"/>
      <c r="DKL5" s="82"/>
      <c r="DKM5" s="82"/>
      <c r="DKN5" s="82"/>
      <c r="DKO5" s="82"/>
      <c r="DKP5" s="82"/>
      <c r="DKQ5" s="82"/>
      <c r="DKR5" s="82"/>
      <c r="DKS5" s="82"/>
      <c r="DKT5" s="82"/>
      <c r="DKU5" s="82"/>
      <c r="DKV5" s="82"/>
      <c r="DKW5" s="82"/>
      <c r="DKX5" s="82"/>
      <c r="DKY5" s="82"/>
      <c r="DKZ5" s="82"/>
      <c r="DLA5" s="82"/>
      <c r="DLB5" s="82"/>
      <c r="DLC5" s="82"/>
      <c r="DLD5" s="82"/>
      <c r="DLE5" s="82"/>
      <c r="DLF5" s="82"/>
      <c r="DLG5" s="82"/>
      <c r="DLH5" s="82"/>
      <c r="DLI5" s="82"/>
      <c r="DLJ5" s="82"/>
      <c r="DLK5" s="82"/>
      <c r="DLL5" s="82"/>
      <c r="DLM5" s="82"/>
      <c r="DLN5" s="82"/>
      <c r="DLO5" s="82"/>
      <c r="DLP5" s="82"/>
      <c r="DLQ5" s="82"/>
      <c r="DLR5" s="82"/>
      <c r="DLS5" s="82"/>
      <c r="DLT5" s="82"/>
      <c r="DLU5" s="82"/>
      <c r="DLV5" s="82"/>
      <c r="DLW5" s="82"/>
      <c r="DLX5" s="82"/>
      <c r="DLY5" s="82"/>
      <c r="DLZ5" s="82"/>
      <c r="DMA5" s="82"/>
      <c r="DMB5" s="82"/>
      <c r="DMC5" s="82"/>
      <c r="DMD5" s="82"/>
      <c r="DME5" s="82"/>
      <c r="DMF5" s="82"/>
      <c r="DMG5" s="82"/>
      <c r="DMH5" s="82"/>
      <c r="DMI5" s="82"/>
      <c r="DMJ5" s="82"/>
      <c r="DMK5" s="82"/>
      <c r="DML5" s="82"/>
      <c r="DMM5" s="82"/>
      <c r="DMN5" s="82"/>
      <c r="DMO5" s="82"/>
      <c r="DMP5" s="82"/>
      <c r="DMQ5" s="82"/>
      <c r="DMR5" s="82"/>
      <c r="DMS5" s="82"/>
      <c r="DMT5" s="82"/>
      <c r="DMU5" s="82"/>
      <c r="DMV5" s="82"/>
      <c r="DMW5" s="82"/>
      <c r="DMX5" s="82"/>
      <c r="DMY5" s="82"/>
      <c r="DMZ5" s="82"/>
      <c r="DNA5" s="82"/>
      <c r="DNB5" s="82"/>
      <c r="DNC5" s="82"/>
      <c r="DND5" s="82"/>
      <c r="DNE5" s="82"/>
      <c r="DNF5" s="82"/>
      <c r="DNG5" s="82"/>
      <c r="DNH5" s="82"/>
      <c r="DNI5" s="82"/>
      <c r="DNJ5" s="82"/>
      <c r="DNK5" s="82"/>
      <c r="DNL5" s="82"/>
      <c r="DNM5" s="82"/>
      <c r="DNN5" s="82"/>
      <c r="DNO5" s="82"/>
      <c r="DNP5" s="82"/>
      <c r="DNQ5" s="82"/>
      <c r="DNR5" s="82"/>
      <c r="DNS5" s="82"/>
      <c r="DNT5" s="82"/>
      <c r="DNU5" s="82"/>
      <c r="DNV5" s="82"/>
      <c r="DNW5" s="82"/>
      <c r="DNX5" s="82"/>
      <c r="DNY5" s="82"/>
      <c r="DNZ5" s="82"/>
      <c r="DOA5" s="82"/>
      <c r="DOB5" s="82"/>
      <c r="DOC5" s="82"/>
      <c r="DOD5" s="82"/>
      <c r="DOE5" s="82"/>
      <c r="DOF5" s="82"/>
      <c r="DOG5" s="82"/>
      <c r="DOH5" s="82"/>
      <c r="DOI5" s="82"/>
      <c r="DOJ5" s="82"/>
      <c r="DOK5" s="82"/>
      <c r="DOL5" s="82"/>
      <c r="DOM5" s="82"/>
      <c r="DON5" s="82"/>
      <c r="DOO5" s="82"/>
      <c r="DOP5" s="82"/>
      <c r="DOQ5" s="82"/>
      <c r="DOR5" s="82"/>
      <c r="DOS5" s="82"/>
      <c r="DOT5" s="82"/>
      <c r="DOU5" s="82"/>
      <c r="DOV5" s="82"/>
      <c r="DOW5" s="82"/>
      <c r="DOX5" s="82"/>
      <c r="DOY5" s="82"/>
      <c r="DOZ5" s="82"/>
      <c r="DPA5" s="82"/>
      <c r="DPB5" s="82"/>
      <c r="DPC5" s="82"/>
      <c r="DPD5" s="82"/>
      <c r="DPE5" s="82"/>
      <c r="DPF5" s="82"/>
      <c r="DPG5" s="82"/>
      <c r="DPH5" s="82"/>
      <c r="DPI5" s="82"/>
      <c r="DPJ5" s="82"/>
      <c r="DPK5" s="82"/>
      <c r="DPL5" s="82"/>
      <c r="DPM5" s="82"/>
      <c r="DPN5" s="82"/>
      <c r="DPO5" s="82"/>
      <c r="DPP5" s="82"/>
      <c r="DPQ5" s="82"/>
      <c r="DPR5" s="82"/>
      <c r="DPS5" s="82"/>
      <c r="DPT5" s="82"/>
      <c r="DPU5" s="82"/>
      <c r="DPV5" s="82"/>
      <c r="DPW5" s="82"/>
      <c r="DPX5" s="82"/>
      <c r="DPY5" s="82"/>
      <c r="DPZ5" s="82"/>
      <c r="DQA5" s="82"/>
      <c r="DQB5" s="82"/>
      <c r="DQC5" s="82"/>
      <c r="DQD5" s="82"/>
      <c r="DQE5" s="82"/>
      <c r="DQF5" s="82"/>
      <c r="DQG5" s="82"/>
      <c r="DQH5" s="82"/>
      <c r="DQI5" s="82"/>
      <c r="DQJ5" s="82"/>
      <c r="DQK5" s="82"/>
      <c r="DQL5" s="82"/>
      <c r="DQM5" s="82"/>
      <c r="DQN5" s="82"/>
      <c r="DQO5" s="82"/>
      <c r="DQP5" s="82"/>
      <c r="DQQ5" s="82"/>
      <c r="DQR5" s="82"/>
      <c r="DQS5" s="82"/>
      <c r="DQT5" s="82"/>
      <c r="DQU5" s="82"/>
      <c r="DQV5" s="82"/>
      <c r="DQW5" s="82"/>
      <c r="DQX5" s="82"/>
      <c r="DQY5" s="82"/>
      <c r="DQZ5" s="82"/>
      <c r="DRA5" s="82"/>
      <c r="DRB5" s="82"/>
      <c r="DRC5" s="82"/>
      <c r="DRD5" s="82"/>
      <c r="DRE5" s="82"/>
      <c r="DRF5" s="82"/>
      <c r="DRG5" s="82"/>
      <c r="DRH5" s="82"/>
      <c r="DRI5" s="82"/>
      <c r="DRJ5" s="82"/>
      <c r="DRK5" s="82"/>
      <c r="DRL5" s="82"/>
      <c r="DRM5" s="82"/>
      <c r="DRN5" s="82"/>
      <c r="DRO5" s="82"/>
      <c r="DRP5" s="82"/>
      <c r="DRQ5" s="82"/>
      <c r="DRR5" s="82"/>
      <c r="DRS5" s="82"/>
      <c r="DRT5" s="82"/>
      <c r="DRU5" s="82"/>
      <c r="DRV5" s="82"/>
      <c r="DRW5" s="82"/>
      <c r="DRX5" s="82"/>
      <c r="DRY5" s="82"/>
      <c r="DRZ5" s="82"/>
      <c r="DSA5" s="82"/>
      <c r="DSB5" s="82"/>
      <c r="DSC5" s="82"/>
      <c r="DSD5" s="82"/>
      <c r="DSE5" s="82"/>
      <c r="DSF5" s="82"/>
      <c r="DSG5" s="82"/>
      <c r="DSH5" s="82"/>
      <c r="DSI5" s="82"/>
      <c r="DSJ5" s="82"/>
      <c r="DSK5" s="82"/>
      <c r="DSL5" s="82"/>
      <c r="DSM5" s="82"/>
      <c r="DSN5" s="82"/>
      <c r="DSO5" s="82"/>
      <c r="DSP5" s="82"/>
      <c r="DSQ5" s="82"/>
      <c r="DSR5" s="82"/>
      <c r="DSS5" s="82"/>
      <c r="DST5" s="82"/>
      <c r="DSU5" s="82"/>
      <c r="DSV5" s="82"/>
      <c r="DSW5" s="82"/>
      <c r="DSX5" s="82"/>
      <c r="DSY5" s="82"/>
      <c r="DSZ5" s="82"/>
      <c r="DTA5" s="82"/>
      <c r="DTB5" s="82"/>
      <c r="DTC5" s="82"/>
      <c r="DTD5" s="82"/>
      <c r="DTE5" s="82"/>
      <c r="DTF5" s="82"/>
      <c r="DTG5" s="82"/>
      <c r="DTH5" s="82"/>
      <c r="DTI5" s="82"/>
      <c r="DTJ5" s="82"/>
      <c r="DTK5" s="82"/>
      <c r="DTL5" s="82"/>
      <c r="DTM5" s="82"/>
      <c r="DTN5" s="82"/>
      <c r="DTO5" s="82"/>
      <c r="DTP5" s="82"/>
      <c r="DTQ5" s="82"/>
      <c r="DTR5" s="82"/>
      <c r="DTS5" s="82"/>
      <c r="DTT5" s="82"/>
      <c r="DTU5" s="82"/>
      <c r="DTV5" s="82"/>
      <c r="DTW5" s="82"/>
      <c r="DTX5" s="82"/>
      <c r="DTY5" s="82"/>
      <c r="DTZ5" s="82"/>
      <c r="DUA5" s="82"/>
      <c r="DUB5" s="82"/>
      <c r="DUC5" s="82"/>
      <c r="DUD5" s="82"/>
      <c r="DUE5" s="82"/>
      <c r="DUF5" s="82"/>
      <c r="DUG5" s="82"/>
      <c r="DUH5" s="82"/>
      <c r="DUI5" s="82"/>
      <c r="DUJ5" s="82"/>
      <c r="DUK5" s="82"/>
      <c r="DUL5" s="82"/>
      <c r="DUM5" s="82"/>
      <c r="DUN5" s="82"/>
      <c r="DUO5" s="82"/>
      <c r="DUP5" s="82"/>
      <c r="DUQ5" s="82"/>
      <c r="DUR5" s="82"/>
      <c r="DUS5" s="82"/>
      <c r="DUT5" s="82"/>
      <c r="DUU5" s="82"/>
      <c r="DUV5" s="82"/>
      <c r="DUW5" s="82"/>
      <c r="DUX5" s="82"/>
      <c r="DUY5" s="82"/>
      <c r="DUZ5" s="82"/>
      <c r="DVA5" s="82"/>
      <c r="DVB5" s="82"/>
      <c r="DVC5" s="82"/>
      <c r="DVD5" s="82"/>
      <c r="DVE5" s="82"/>
      <c r="DVF5" s="82"/>
      <c r="DVG5" s="82"/>
      <c r="DVH5" s="82"/>
      <c r="DVI5" s="82"/>
      <c r="DVJ5" s="82"/>
      <c r="DVK5" s="82"/>
      <c r="DVL5" s="82"/>
      <c r="DVM5" s="82"/>
      <c r="DVN5" s="82"/>
      <c r="DVO5" s="82"/>
      <c r="DVP5" s="82"/>
      <c r="DVQ5" s="82"/>
      <c r="DVR5" s="82"/>
      <c r="DVS5" s="82"/>
      <c r="DVT5" s="82"/>
      <c r="DVU5" s="82"/>
      <c r="DVV5" s="82"/>
      <c r="DVW5" s="82"/>
      <c r="DVX5" s="82"/>
      <c r="DVY5" s="82"/>
      <c r="DVZ5" s="82"/>
      <c r="DWA5" s="82"/>
      <c r="DWB5" s="82"/>
      <c r="DWC5" s="82"/>
      <c r="DWD5" s="82"/>
      <c r="DWE5" s="82"/>
      <c r="DWF5" s="82"/>
      <c r="DWG5" s="82"/>
      <c r="DWH5" s="82"/>
      <c r="DWI5" s="82"/>
      <c r="DWJ5" s="82"/>
      <c r="DWK5" s="82"/>
      <c r="DWL5" s="82"/>
      <c r="DWM5" s="82"/>
      <c r="DWN5" s="82"/>
      <c r="DWO5" s="82"/>
      <c r="DWP5" s="82"/>
      <c r="DWQ5" s="82"/>
      <c r="DWR5" s="82"/>
      <c r="DWS5" s="82"/>
      <c r="DWT5" s="82"/>
      <c r="DWU5" s="82"/>
      <c r="DWV5" s="82"/>
      <c r="DWW5" s="82"/>
      <c r="DWX5" s="82"/>
      <c r="DWY5" s="82"/>
      <c r="DWZ5" s="82"/>
      <c r="DXA5" s="82"/>
      <c r="DXB5" s="82"/>
      <c r="DXC5" s="82"/>
      <c r="DXD5" s="82"/>
      <c r="DXE5" s="82"/>
      <c r="DXF5" s="82"/>
      <c r="DXG5" s="82"/>
      <c r="DXH5" s="82"/>
      <c r="DXI5" s="82"/>
      <c r="DXJ5" s="82"/>
      <c r="DXK5" s="82"/>
      <c r="DXL5" s="82"/>
      <c r="DXM5" s="82"/>
      <c r="DXN5" s="82"/>
      <c r="DXO5" s="82"/>
      <c r="DXP5" s="82"/>
      <c r="DXQ5" s="82"/>
      <c r="DXR5" s="82"/>
      <c r="DXS5" s="82"/>
      <c r="DXT5" s="82"/>
      <c r="DXU5" s="82"/>
      <c r="DXV5" s="82"/>
      <c r="DXW5" s="82"/>
      <c r="DXX5" s="82"/>
      <c r="DXY5" s="82"/>
      <c r="DXZ5" s="82"/>
      <c r="DYA5" s="82"/>
      <c r="DYB5" s="82"/>
      <c r="DYC5" s="82"/>
      <c r="DYD5" s="82"/>
      <c r="DYE5" s="82"/>
      <c r="DYF5" s="82"/>
      <c r="DYG5" s="82"/>
      <c r="DYH5" s="82"/>
      <c r="DYI5" s="82"/>
      <c r="DYJ5" s="82"/>
      <c r="DYK5" s="82"/>
      <c r="DYL5" s="82"/>
      <c r="DYM5" s="82"/>
      <c r="DYN5" s="82"/>
      <c r="DYO5" s="82"/>
      <c r="DYP5" s="82"/>
      <c r="DYQ5" s="82"/>
      <c r="DYR5" s="82"/>
      <c r="DYS5" s="82"/>
      <c r="DYT5" s="82"/>
      <c r="DYU5" s="82"/>
      <c r="DYV5" s="82"/>
      <c r="DYW5" s="82"/>
      <c r="DYX5" s="82"/>
      <c r="DYY5" s="82"/>
      <c r="DYZ5" s="82"/>
      <c r="DZA5" s="82"/>
      <c r="DZB5" s="82"/>
      <c r="DZC5" s="82"/>
      <c r="DZD5" s="82"/>
      <c r="DZE5" s="82"/>
      <c r="DZF5" s="82"/>
      <c r="DZG5" s="82"/>
      <c r="DZH5" s="82"/>
      <c r="DZI5" s="82"/>
      <c r="DZJ5" s="82"/>
      <c r="DZK5" s="82"/>
      <c r="DZL5" s="82"/>
      <c r="DZM5" s="82"/>
      <c r="DZN5" s="82"/>
      <c r="DZO5" s="82"/>
      <c r="DZP5" s="82"/>
      <c r="DZQ5" s="82"/>
      <c r="DZR5" s="82"/>
      <c r="DZS5" s="82"/>
      <c r="DZT5" s="82"/>
      <c r="DZU5" s="82"/>
      <c r="DZV5" s="82"/>
      <c r="DZW5" s="82"/>
      <c r="DZX5" s="82"/>
      <c r="DZY5" s="82"/>
      <c r="DZZ5" s="82"/>
      <c r="EAA5" s="82"/>
      <c r="EAB5" s="82"/>
      <c r="EAC5" s="82"/>
      <c r="EAD5" s="82"/>
      <c r="EAE5" s="82"/>
      <c r="EAF5" s="82"/>
      <c r="EAG5" s="82"/>
      <c r="EAH5" s="82"/>
      <c r="EAI5" s="82"/>
      <c r="EAJ5" s="82"/>
      <c r="EAK5" s="82"/>
      <c r="EAL5" s="82"/>
      <c r="EAM5" s="82"/>
      <c r="EAN5" s="82"/>
      <c r="EAO5" s="82"/>
      <c r="EAP5" s="82"/>
      <c r="EAQ5" s="82"/>
      <c r="EAR5" s="82"/>
      <c r="EAS5" s="82"/>
      <c r="EAT5" s="82"/>
      <c r="EAU5" s="82"/>
      <c r="EAV5" s="82"/>
      <c r="EAW5" s="82"/>
      <c r="EAX5" s="82"/>
      <c r="EAY5" s="82"/>
      <c r="EAZ5" s="82"/>
      <c r="EBA5" s="82"/>
      <c r="EBB5" s="82"/>
      <c r="EBC5" s="82"/>
      <c r="EBD5" s="82"/>
      <c r="EBE5" s="82"/>
      <c r="EBF5" s="82"/>
      <c r="EBG5" s="82"/>
      <c r="EBH5" s="82"/>
      <c r="EBI5" s="82"/>
      <c r="EBJ5" s="82"/>
      <c r="EBK5" s="82"/>
      <c r="EBL5" s="82"/>
      <c r="EBM5" s="82"/>
      <c r="EBN5" s="82"/>
      <c r="EBO5" s="82"/>
      <c r="EBP5" s="82"/>
      <c r="EBQ5" s="82"/>
      <c r="EBR5" s="82"/>
      <c r="EBS5" s="82"/>
      <c r="EBT5" s="82"/>
      <c r="EBU5" s="82"/>
      <c r="EBV5" s="82"/>
      <c r="EBW5" s="82"/>
      <c r="EBX5" s="82"/>
      <c r="EBY5" s="82"/>
      <c r="EBZ5" s="82"/>
      <c r="ECA5" s="82"/>
      <c r="ECB5" s="82"/>
      <c r="ECC5" s="82"/>
      <c r="ECD5" s="82"/>
      <c r="ECE5" s="82"/>
      <c r="ECF5" s="82"/>
      <c r="ECG5" s="82"/>
      <c r="ECH5" s="82"/>
      <c r="ECI5" s="82"/>
      <c r="ECJ5" s="82"/>
      <c r="ECK5" s="82"/>
      <c r="ECL5" s="82"/>
      <c r="ECM5" s="82"/>
      <c r="ECN5" s="82"/>
      <c r="ECO5" s="82"/>
      <c r="ECP5" s="82"/>
      <c r="ECQ5" s="82"/>
      <c r="ECR5" s="82"/>
      <c r="ECS5" s="82"/>
      <c r="ECT5" s="82"/>
      <c r="ECU5" s="82"/>
      <c r="ECV5" s="82"/>
      <c r="ECW5" s="82"/>
      <c r="ECX5" s="82"/>
      <c r="ECY5" s="82"/>
      <c r="ECZ5" s="82"/>
      <c r="EDA5" s="82"/>
      <c r="EDB5" s="82"/>
      <c r="EDC5" s="82"/>
      <c r="EDD5" s="82"/>
      <c r="EDE5" s="82"/>
      <c r="EDF5" s="82"/>
      <c r="EDG5" s="82"/>
      <c r="EDH5" s="82"/>
      <c r="EDI5" s="82"/>
      <c r="EDJ5" s="82"/>
      <c r="EDK5" s="82"/>
      <c r="EDL5" s="82"/>
      <c r="EDM5" s="82"/>
      <c r="EDN5" s="82"/>
      <c r="EDO5" s="82"/>
      <c r="EDP5" s="82"/>
      <c r="EDQ5" s="82"/>
      <c r="EDR5" s="82"/>
      <c r="EDS5" s="82"/>
      <c r="EDT5" s="82"/>
      <c r="EDU5" s="82"/>
      <c r="EDV5" s="82"/>
      <c r="EDW5" s="82"/>
      <c r="EDX5" s="82"/>
      <c r="EDY5" s="82"/>
      <c r="EDZ5" s="82"/>
      <c r="EEA5" s="82"/>
      <c r="EEB5" s="82"/>
      <c r="EEC5" s="82"/>
      <c r="EED5" s="82"/>
      <c r="EEE5" s="82"/>
      <c r="EEF5" s="82"/>
      <c r="EEG5" s="82"/>
      <c r="EEH5" s="82"/>
      <c r="EEI5" s="82"/>
      <c r="EEJ5" s="82"/>
      <c r="EEK5" s="82"/>
      <c r="EEL5" s="82"/>
      <c r="EEM5" s="82"/>
      <c r="EEN5" s="82"/>
      <c r="EEO5" s="82"/>
      <c r="EEP5" s="82"/>
      <c r="EEQ5" s="82"/>
      <c r="EER5" s="82"/>
      <c r="EES5" s="82"/>
      <c r="EET5" s="82"/>
      <c r="EEU5" s="82"/>
      <c r="EEV5" s="82"/>
      <c r="EEW5" s="82"/>
      <c r="EEX5" s="82"/>
      <c r="EEY5" s="82"/>
      <c r="EEZ5" s="82"/>
      <c r="EFA5" s="82"/>
      <c r="EFB5" s="82"/>
      <c r="EFC5" s="82"/>
      <c r="EFD5" s="82"/>
      <c r="EFE5" s="82"/>
      <c r="EFF5" s="82"/>
      <c r="EFG5" s="82"/>
      <c r="EFH5" s="82"/>
      <c r="EFI5" s="82"/>
      <c r="EFJ5" s="82"/>
      <c r="EFK5" s="82"/>
      <c r="EFL5" s="82"/>
      <c r="EFM5" s="82"/>
      <c r="EFN5" s="82"/>
      <c r="EFO5" s="82"/>
      <c r="EFP5" s="82"/>
      <c r="EFQ5" s="82"/>
      <c r="EFR5" s="82"/>
      <c r="EFS5" s="82"/>
      <c r="EFT5" s="82"/>
      <c r="EFU5" s="82"/>
      <c r="EFV5" s="82"/>
      <c r="EFW5" s="82"/>
      <c r="EFX5" s="82"/>
      <c r="EFY5" s="82"/>
      <c r="EFZ5" s="82"/>
      <c r="EGA5" s="82"/>
      <c r="EGB5" s="82"/>
      <c r="EGC5" s="82"/>
      <c r="EGD5" s="82"/>
      <c r="EGE5" s="82"/>
      <c r="EGF5" s="82"/>
      <c r="EGG5" s="82"/>
      <c r="EGH5" s="82"/>
      <c r="EGI5" s="82"/>
      <c r="EGJ5" s="82"/>
      <c r="EGK5" s="82"/>
      <c r="EGL5" s="82"/>
      <c r="EGM5" s="82"/>
      <c r="EGN5" s="82"/>
      <c r="EGO5" s="82"/>
      <c r="EGP5" s="82"/>
      <c r="EGQ5" s="82"/>
      <c r="EGR5" s="82"/>
      <c r="EGS5" s="82"/>
      <c r="EGT5" s="82"/>
      <c r="EGU5" s="82"/>
      <c r="EGV5" s="82"/>
      <c r="EGW5" s="82"/>
      <c r="EGX5" s="82"/>
      <c r="EGY5" s="82"/>
      <c r="EGZ5" s="82"/>
      <c r="EHA5" s="82"/>
      <c r="EHB5" s="82"/>
      <c r="EHC5" s="82"/>
      <c r="EHD5" s="82"/>
      <c r="EHE5" s="82"/>
      <c r="EHF5" s="82"/>
      <c r="EHG5" s="82"/>
      <c r="EHH5" s="82"/>
      <c r="EHI5" s="82"/>
      <c r="EHJ5" s="82"/>
      <c r="EHK5" s="82"/>
      <c r="EHL5" s="82"/>
      <c r="EHM5" s="82"/>
      <c r="EHN5" s="82"/>
      <c r="EHO5" s="82"/>
      <c r="EHP5" s="82"/>
      <c r="EHQ5" s="82"/>
      <c r="EHR5" s="82"/>
      <c r="EHS5" s="82"/>
      <c r="EHT5" s="82"/>
      <c r="EHU5" s="82"/>
      <c r="EHV5" s="82"/>
      <c r="EHW5" s="82"/>
      <c r="EHX5" s="82"/>
      <c r="EHY5" s="82"/>
      <c r="EHZ5" s="82"/>
      <c r="EIA5" s="82"/>
      <c r="EIB5" s="82"/>
      <c r="EIC5" s="82"/>
      <c r="EID5" s="82"/>
      <c r="EIE5" s="82"/>
      <c r="EIF5" s="82"/>
      <c r="EIG5" s="82"/>
      <c r="EIH5" s="82"/>
      <c r="EII5" s="82"/>
      <c r="EIJ5" s="82"/>
      <c r="EIK5" s="82"/>
      <c r="EIL5" s="82"/>
      <c r="EIM5" s="82"/>
      <c r="EIN5" s="82"/>
      <c r="EIO5" s="82"/>
      <c r="EIP5" s="82"/>
      <c r="EIQ5" s="82"/>
      <c r="EIR5" s="82"/>
      <c r="EIS5" s="82"/>
      <c r="EIT5" s="82"/>
      <c r="EIU5" s="82"/>
      <c r="EIV5" s="82"/>
      <c r="EIW5" s="82"/>
      <c r="EIX5" s="82"/>
      <c r="EIY5" s="82"/>
      <c r="EIZ5" s="82"/>
      <c r="EJA5" s="82"/>
      <c r="EJB5" s="82"/>
      <c r="EJC5" s="82"/>
      <c r="EJD5" s="82"/>
      <c r="EJE5" s="82"/>
      <c r="EJF5" s="82"/>
      <c r="EJG5" s="82"/>
      <c r="EJH5" s="82"/>
      <c r="EJI5" s="82"/>
      <c r="EJJ5" s="82"/>
      <c r="EJK5" s="82"/>
      <c r="EJL5" s="82"/>
      <c r="EJM5" s="82"/>
      <c r="EJN5" s="82"/>
      <c r="EJO5" s="82"/>
      <c r="EJP5" s="82"/>
      <c r="EJQ5" s="82"/>
      <c r="EJR5" s="82"/>
      <c r="EJS5" s="82"/>
      <c r="EJT5" s="82"/>
      <c r="EJU5" s="82"/>
      <c r="EJV5" s="82"/>
      <c r="EJW5" s="82"/>
      <c r="EJX5" s="82"/>
      <c r="EJY5" s="82"/>
      <c r="EJZ5" s="82"/>
      <c r="EKA5" s="82"/>
      <c r="EKB5" s="82"/>
      <c r="EKC5" s="82"/>
      <c r="EKD5" s="82"/>
      <c r="EKE5" s="82"/>
      <c r="EKF5" s="82"/>
      <c r="EKG5" s="82"/>
      <c r="EKH5" s="82"/>
      <c r="EKI5" s="82"/>
      <c r="EKJ5" s="82"/>
      <c r="EKK5" s="82"/>
      <c r="EKL5" s="82"/>
      <c r="EKM5" s="82"/>
      <c r="EKN5" s="82"/>
      <c r="EKO5" s="82"/>
      <c r="EKP5" s="82"/>
      <c r="EKQ5" s="82"/>
      <c r="EKR5" s="82"/>
      <c r="EKS5" s="82"/>
      <c r="EKT5" s="82"/>
      <c r="EKU5" s="82"/>
      <c r="EKV5" s="82"/>
      <c r="EKW5" s="82"/>
      <c r="EKX5" s="82"/>
      <c r="EKY5" s="82"/>
      <c r="EKZ5" s="82"/>
      <c r="ELA5" s="82"/>
      <c r="ELB5" s="82"/>
      <c r="ELC5" s="82"/>
      <c r="ELD5" s="82"/>
      <c r="ELE5" s="82"/>
      <c r="ELF5" s="82"/>
      <c r="ELG5" s="82"/>
      <c r="ELH5" s="82"/>
      <c r="ELI5" s="82"/>
      <c r="ELJ5" s="82"/>
      <c r="ELK5" s="82"/>
      <c r="ELL5" s="82"/>
      <c r="ELM5" s="82"/>
      <c r="ELN5" s="82"/>
      <c r="ELO5" s="82"/>
      <c r="ELP5" s="82"/>
      <c r="ELQ5" s="82"/>
      <c r="ELR5" s="82"/>
      <c r="ELS5" s="82"/>
      <c r="ELT5" s="82"/>
      <c r="ELU5" s="82"/>
      <c r="ELV5" s="82"/>
      <c r="ELW5" s="82"/>
      <c r="ELX5" s="82"/>
      <c r="ELY5" s="82"/>
      <c r="ELZ5" s="82"/>
      <c r="EMA5" s="82"/>
      <c r="EMB5" s="82"/>
      <c r="EMC5" s="82"/>
      <c r="EMD5" s="82"/>
      <c r="EME5" s="82"/>
      <c r="EMF5" s="82"/>
      <c r="EMG5" s="82"/>
      <c r="EMH5" s="82"/>
      <c r="EMI5" s="82"/>
      <c r="EMJ5" s="82"/>
      <c r="EMK5" s="82"/>
      <c r="EML5" s="82"/>
      <c r="EMM5" s="82"/>
      <c r="EMN5" s="82"/>
      <c r="EMO5" s="82"/>
      <c r="EMP5" s="82"/>
      <c r="EMQ5" s="82"/>
      <c r="EMR5" s="82"/>
      <c r="EMS5" s="82"/>
      <c r="EMT5" s="82"/>
      <c r="EMU5" s="82"/>
      <c r="EMV5" s="82"/>
      <c r="EMW5" s="82"/>
      <c r="EMX5" s="82"/>
      <c r="EMY5" s="82"/>
      <c r="EMZ5" s="82"/>
      <c r="ENA5" s="82"/>
      <c r="ENB5" s="82"/>
      <c r="ENC5" s="82"/>
      <c r="END5" s="82"/>
      <c r="ENE5" s="82"/>
      <c r="ENF5" s="82"/>
      <c r="ENG5" s="82"/>
      <c r="ENH5" s="82"/>
      <c r="ENI5" s="82"/>
      <c r="ENJ5" s="82"/>
      <c r="ENK5" s="82"/>
      <c r="ENL5" s="82"/>
      <c r="ENM5" s="82"/>
      <c r="ENN5" s="82"/>
      <c r="ENO5" s="82"/>
      <c r="ENP5" s="82"/>
      <c r="ENQ5" s="82"/>
      <c r="ENR5" s="82"/>
      <c r="ENS5" s="82"/>
      <c r="ENT5" s="82"/>
      <c r="ENU5" s="82"/>
      <c r="ENV5" s="82"/>
      <c r="ENW5" s="82"/>
      <c r="ENX5" s="82"/>
      <c r="ENY5" s="82"/>
      <c r="ENZ5" s="82"/>
      <c r="EOA5" s="82"/>
      <c r="EOB5" s="82"/>
      <c r="EOC5" s="82"/>
      <c r="EOD5" s="82"/>
      <c r="EOE5" s="82"/>
      <c r="EOF5" s="82"/>
      <c r="EOG5" s="82"/>
      <c r="EOH5" s="82"/>
      <c r="EOI5" s="82"/>
      <c r="EOJ5" s="82"/>
      <c r="EOK5" s="82"/>
      <c r="EOL5" s="82"/>
      <c r="EOM5" s="82"/>
      <c r="EON5" s="82"/>
      <c r="EOO5" s="82"/>
      <c r="EOP5" s="82"/>
      <c r="EOQ5" s="82"/>
      <c r="EOR5" s="82"/>
      <c r="EOS5" s="82"/>
      <c r="EOT5" s="82"/>
      <c r="EOU5" s="82"/>
      <c r="EOV5" s="82"/>
      <c r="EOW5" s="82"/>
      <c r="EOX5" s="82"/>
      <c r="EOY5" s="82"/>
      <c r="EOZ5" s="82"/>
      <c r="EPA5" s="82"/>
      <c r="EPB5" s="82"/>
      <c r="EPC5" s="82"/>
      <c r="EPD5" s="82"/>
      <c r="EPE5" s="82"/>
      <c r="EPF5" s="82"/>
      <c r="EPG5" s="82"/>
      <c r="EPH5" s="82"/>
      <c r="EPI5" s="82"/>
      <c r="EPJ5" s="82"/>
      <c r="EPK5" s="82"/>
      <c r="EPL5" s="82"/>
      <c r="EPM5" s="82"/>
      <c r="EPN5" s="82"/>
      <c r="EPO5" s="82"/>
      <c r="EPP5" s="82"/>
      <c r="EPQ5" s="82"/>
      <c r="EPR5" s="82"/>
      <c r="EPS5" s="82"/>
      <c r="EPT5" s="82"/>
      <c r="EPU5" s="82"/>
      <c r="EPV5" s="82"/>
      <c r="EPW5" s="82"/>
      <c r="EPX5" s="82"/>
      <c r="EPY5" s="82"/>
      <c r="EPZ5" s="82"/>
      <c r="EQA5" s="82"/>
      <c r="EQB5" s="82"/>
      <c r="EQC5" s="82"/>
      <c r="EQD5" s="82"/>
      <c r="EQE5" s="82"/>
      <c r="EQF5" s="82"/>
      <c r="EQG5" s="82"/>
      <c r="EQH5" s="82"/>
      <c r="EQI5" s="82"/>
      <c r="EQJ5" s="82"/>
      <c r="EQK5" s="82"/>
      <c r="EQL5" s="82"/>
      <c r="EQM5" s="82"/>
      <c r="EQN5" s="82"/>
      <c r="EQO5" s="82"/>
      <c r="EQP5" s="82"/>
      <c r="EQQ5" s="82"/>
      <c r="EQR5" s="82"/>
      <c r="EQS5" s="82"/>
      <c r="EQT5" s="82"/>
      <c r="EQU5" s="82"/>
      <c r="EQV5" s="82"/>
      <c r="EQW5" s="82"/>
      <c r="EQX5" s="82"/>
      <c r="EQY5" s="82"/>
      <c r="EQZ5" s="82"/>
      <c r="ERA5" s="82"/>
      <c r="ERB5" s="82"/>
      <c r="ERC5" s="82"/>
      <c r="ERD5" s="82"/>
      <c r="ERE5" s="82"/>
      <c r="ERF5" s="82"/>
      <c r="ERG5" s="82"/>
      <c r="ERH5" s="82"/>
      <c r="ERI5" s="82"/>
      <c r="ERJ5" s="82"/>
      <c r="ERK5" s="82"/>
      <c r="ERL5" s="82"/>
      <c r="ERM5" s="82"/>
      <c r="ERN5" s="82"/>
      <c r="ERO5" s="82"/>
      <c r="ERP5" s="82"/>
      <c r="ERQ5" s="82"/>
      <c r="ERR5" s="82"/>
      <c r="ERS5" s="82"/>
      <c r="ERT5" s="82"/>
      <c r="ERU5" s="82"/>
      <c r="ERV5" s="82"/>
      <c r="ERW5" s="82"/>
      <c r="ERX5" s="82"/>
      <c r="ERY5" s="82"/>
      <c r="ERZ5" s="82"/>
      <c r="ESA5" s="82"/>
      <c r="ESB5" s="82"/>
      <c r="ESC5" s="82"/>
      <c r="ESD5" s="82"/>
      <c r="ESE5" s="82"/>
      <c r="ESF5" s="82"/>
      <c r="ESG5" s="82"/>
      <c r="ESH5" s="82"/>
      <c r="ESI5" s="82"/>
      <c r="ESJ5" s="82"/>
      <c r="ESK5" s="82"/>
      <c r="ESL5" s="82"/>
      <c r="ESM5" s="82"/>
      <c r="ESN5" s="82"/>
      <c r="ESO5" s="82"/>
      <c r="ESP5" s="82"/>
      <c r="ESQ5" s="82"/>
      <c r="ESR5" s="82"/>
      <c r="ESS5" s="82"/>
      <c r="EST5" s="82"/>
      <c r="ESU5" s="82"/>
      <c r="ESV5" s="82"/>
      <c r="ESW5" s="82"/>
      <c r="ESX5" s="82"/>
      <c r="ESY5" s="82"/>
      <c r="ESZ5" s="82"/>
      <c r="ETA5" s="82"/>
      <c r="ETB5" s="82"/>
      <c r="ETC5" s="82"/>
      <c r="ETD5" s="82"/>
      <c r="ETE5" s="82"/>
      <c r="ETF5" s="82"/>
      <c r="ETG5" s="82"/>
      <c r="ETH5" s="82"/>
      <c r="ETI5" s="82"/>
      <c r="ETJ5" s="82"/>
      <c r="ETK5" s="82"/>
      <c r="ETL5" s="82"/>
      <c r="ETM5" s="82"/>
      <c r="ETN5" s="82"/>
      <c r="ETO5" s="82"/>
      <c r="ETP5" s="82"/>
      <c r="ETQ5" s="82"/>
      <c r="ETR5" s="82"/>
      <c r="ETS5" s="82"/>
      <c r="ETT5" s="82"/>
      <c r="ETU5" s="82"/>
      <c r="ETV5" s="82"/>
      <c r="ETW5" s="82"/>
      <c r="ETX5" s="82"/>
      <c r="ETY5" s="82"/>
      <c r="ETZ5" s="82"/>
      <c r="EUA5" s="82"/>
      <c r="EUB5" s="82"/>
      <c r="EUC5" s="82"/>
      <c r="EUD5" s="82"/>
      <c r="EUE5" s="82"/>
      <c r="EUF5" s="82"/>
      <c r="EUG5" s="82"/>
      <c r="EUH5" s="82"/>
      <c r="EUI5" s="82"/>
      <c r="EUJ5" s="82"/>
      <c r="EUK5" s="82"/>
      <c r="EUL5" s="82"/>
      <c r="EUM5" s="82"/>
      <c r="EUN5" s="82"/>
      <c r="EUO5" s="82"/>
      <c r="EUP5" s="82"/>
      <c r="EUQ5" s="82"/>
      <c r="EUR5" s="82"/>
      <c r="EUS5" s="82"/>
      <c r="EUT5" s="82"/>
      <c r="EUU5" s="82"/>
      <c r="EUV5" s="82"/>
      <c r="EUW5" s="82"/>
      <c r="EUX5" s="82"/>
      <c r="EUY5" s="82"/>
      <c r="EUZ5" s="82"/>
      <c r="EVA5" s="82"/>
      <c r="EVB5" s="82"/>
      <c r="EVC5" s="82"/>
      <c r="EVD5" s="82"/>
      <c r="EVE5" s="82"/>
      <c r="EVF5" s="82"/>
      <c r="EVG5" s="82"/>
      <c r="EVH5" s="82"/>
      <c r="EVI5" s="82"/>
      <c r="EVJ5" s="82"/>
      <c r="EVK5" s="82"/>
      <c r="EVL5" s="82"/>
      <c r="EVM5" s="82"/>
      <c r="EVN5" s="82"/>
      <c r="EVO5" s="82"/>
      <c r="EVP5" s="82"/>
      <c r="EVQ5" s="82"/>
      <c r="EVR5" s="82"/>
      <c r="EVS5" s="82"/>
      <c r="EVT5" s="82"/>
      <c r="EVU5" s="82"/>
      <c r="EVV5" s="82"/>
      <c r="EVW5" s="82"/>
      <c r="EVX5" s="82"/>
      <c r="EVY5" s="82"/>
      <c r="EVZ5" s="82"/>
      <c r="EWA5" s="82"/>
      <c r="EWB5" s="82"/>
      <c r="EWC5" s="82"/>
      <c r="EWD5" s="82"/>
      <c r="EWE5" s="82"/>
      <c r="EWF5" s="82"/>
      <c r="EWG5" s="82"/>
      <c r="EWH5" s="82"/>
      <c r="EWI5" s="82"/>
      <c r="EWJ5" s="82"/>
      <c r="EWK5" s="82"/>
      <c r="EWL5" s="82"/>
      <c r="EWM5" s="82"/>
      <c r="EWN5" s="82"/>
      <c r="EWO5" s="82"/>
      <c r="EWP5" s="82"/>
      <c r="EWQ5" s="82"/>
      <c r="EWR5" s="82"/>
      <c r="EWS5" s="82"/>
      <c r="EWT5" s="82"/>
      <c r="EWU5" s="82"/>
      <c r="EWV5" s="82"/>
      <c r="EWW5" s="82"/>
      <c r="EWX5" s="82"/>
      <c r="EWY5" s="82"/>
      <c r="EWZ5" s="82"/>
      <c r="EXA5" s="82"/>
      <c r="EXB5" s="82"/>
      <c r="EXC5" s="82"/>
      <c r="EXD5" s="82"/>
      <c r="EXE5" s="82"/>
      <c r="EXF5" s="82"/>
      <c r="EXG5" s="82"/>
      <c r="EXH5" s="82"/>
      <c r="EXI5" s="82"/>
      <c r="EXJ5" s="82"/>
      <c r="EXK5" s="82"/>
      <c r="EXL5" s="82"/>
      <c r="EXM5" s="82"/>
      <c r="EXN5" s="82"/>
      <c r="EXO5" s="82"/>
      <c r="EXP5" s="82"/>
      <c r="EXQ5" s="82"/>
      <c r="EXR5" s="82"/>
      <c r="EXS5" s="82"/>
      <c r="EXT5" s="82"/>
      <c r="EXU5" s="82"/>
      <c r="EXV5" s="82"/>
      <c r="EXW5" s="82"/>
      <c r="EXX5" s="82"/>
      <c r="EXY5" s="82"/>
      <c r="EXZ5" s="82"/>
      <c r="EYA5" s="82"/>
      <c r="EYB5" s="82"/>
      <c r="EYC5" s="82"/>
      <c r="EYD5" s="82"/>
      <c r="EYE5" s="82"/>
      <c r="EYF5" s="82"/>
      <c r="EYG5" s="82"/>
      <c r="EYH5" s="82"/>
      <c r="EYI5" s="82"/>
      <c r="EYJ5" s="82"/>
      <c r="EYK5" s="82"/>
      <c r="EYL5" s="82"/>
      <c r="EYM5" s="82"/>
      <c r="EYN5" s="82"/>
      <c r="EYO5" s="82"/>
      <c r="EYP5" s="82"/>
      <c r="EYQ5" s="82"/>
      <c r="EYR5" s="82"/>
      <c r="EYS5" s="82"/>
      <c r="EYT5" s="82"/>
      <c r="EYU5" s="82"/>
      <c r="EYV5" s="82"/>
      <c r="EYW5" s="82"/>
      <c r="EYX5" s="82"/>
      <c r="EYY5" s="82"/>
      <c r="EYZ5" s="82"/>
      <c r="EZA5" s="82"/>
      <c r="EZB5" s="82"/>
      <c r="EZC5" s="82"/>
      <c r="EZD5" s="82"/>
      <c r="EZE5" s="82"/>
      <c r="EZF5" s="82"/>
      <c r="EZG5" s="82"/>
      <c r="EZH5" s="82"/>
      <c r="EZI5" s="82"/>
      <c r="EZJ5" s="82"/>
      <c r="EZK5" s="82"/>
      <c r="EZL5" s="82"/>
      <c r="EZM5" s="82"/>
      <c r="EZN5" s="82"/>
      <c r="EZO5" s="82"/>
      <c r="EZP5" s="82"/>
      <c r="EZQ5" s="82"/>
      <c r="EZR5" s="82"/>
      <c r="EZS5" s="82"/>
      <c r="EZT5" s="82"/>
      <c r="EZU5" s="82"/>
      <c r="EZV5" s="82"/>
      <c r="EZW5" s="82"/>
      <c r="EZX5" s="82"/>
      <c r="EZY5" s="82"/>
      <c r="EZZ5" s="82"/>
      <c r="FAA5" s="82"/>
      <c r="FAB5" s="82"/>
      <c r="FAC5" s="82"/>
      <c r="FAD5" s="82"/>
      <c r="FAE5" s="82"/>
      <c r="FAF5" s="82"/>
      <c r="FAG5" s="82"/>
      <c r="FAH5" s="82"/>
      <c r="FAI5" s="82"/>
      <c r="FAJ5" s="82"/>
      <c r="FAK5" s="82"/>
      <c r="FAL5" s="82"/>
      <c r="FAM5" s="82"/>
      <c r="FAN5" s="82"/>
      <c r="FAO5" s="82"/>
      <c r="FAP5" s="82"/>
      <c r="FAQ5" s="82"/>
      <c r="FAR5" s="82"/>
      <c r="FAS5" s="82"/>
      <c r="FAT5" s="82"/>
      <c r="FAU5" s="82"/>
      <c r="FAV5" s="82"/>
      <c r="FAW5" s="82"/>
      <c r="FAX5" s="82"/>
      <c r="FAY5" s="82"/>
      <c r="FAZ5" s="82"/>
      <c r="FBA5" s="82"/>
      <c r="FBB5" s="82"/>
      <c r="FBC5" s="82"/>
      <c r="FBD5" s="82"/>
      <c r="FBE5" s="82"/>
      <c r="FBF5" s="82"/>
      <c r="FBG5" s="82"/>
      <c r="FBH5" s="82"/>
      <c r="FBI5" s="82"/>
      <c r="FBJ5" s="82"/>
      <c r="FBK5" s="82"/>
      <c r="FBL5" s="82"/>
      <c r="FBM5" s="82"/>
      <c r="FBN5" s="82"/>
      <c r="FBO5" s="82"/>
      <c r="FBP5" s="82"/>
      <c r="FBQ5" s="82"/>
      <c r="FBR5" s="82"/>
      <c r="FBS5" s="82"/>
      <c r="FBT5" s="82"/>
      <c r="FBU5" s="82"/>
      <c r="FBV5" s="82"/>
      <c r="FBW5" s="82"/>
      <c r="FBX5" s="82"/>
      <c r="FBY5" s="82"/>
      <c r="FBZ5" s="82"/>
      <c r="FCA5" s="82"/>
      <c r="FCB5" s="82"/>
      <c r="FCC5" s="82"/>
      <c r="FCD5" s="82"/>
      <c r="FCE5" s="82"/>
      <c r="FCF5" s="82"/>
      <c r="FCG5" s="82"/>
      <c r="FCH5" s="82"/>
      <c r="FCI5" s="82"/>
      <c r="FCJ5" s="82"/>
      <c r="FCK5" s="82"/>
      <c r="FCL5" s="82"/>
      <c r="FCM5" s="82"/>
      <c r="FCN5" s="82"/>
      <c r="FCO5" s="82"/>
      <c r="FCP5" s="82"/>
      <c r="FCQ5" s="82"/>
      <c r="FCR5" s="82"/>
      <c r="FCS5" s="82"/>
      <c r="FCT5" s="82"/>
      <c r="FCU5" s="82"/>
      <c r="FCV5" s="82"/>
      <c r="FCW5" s="82"/>
      <c r="FCX5" s="82"/>
      <c r="FCY5" s="82"/>
      <c r="FCZ5" s="82"/>
      <c r="FDA5" s="82"/>
      <c r="FDB5" s="82"/>
      <c r="FDC5" s="82"/>
      <c r="FDD5" s="82"/>
      <c r="FDE5" s="82"/>
      <c r="FDF5" s="82"/>
      <c r="FDG5" s="82"/>
      <c r="FDH5" s="82"/>
      <c r="FDI5" s="82"/>
      <c r="FDJ5" s="82"/>
      <c r="FDK5" s="82"/>
      <c r="FDL5" s="82"/>
      <c r="FDM5" s="82"/>
      <c r="FDN5" s="82"/>
      <c r="FDO5" s="82"/>
      <c r="FDP5" s="82"/>
      <c r="FDQ5" s="82"/>
      <c r="FDR5" s="82"/>
      <c r="FDS5" s="82"/>
      <c r="FDT5" s="82"/>
      <c r="FDU5" s="82"/>
      <c r="FDV5" s="82"/>
      <c r="FDW5" s="82"/>
      <c r="FDX5" s="82"/>
      <c r="FDY5" s="82"/>
      <c r="FDZ5" s="82"/>
      <c r="FEA5" s="82"/>
      <c r="FEB5" s="82"/>
      <c r="FEC5" s="82"/>
      <c r="FED5" s="82"/>
      <c r="FEE5" s="82"/>
      <c r="FEF5" s="82"/>
      <c r="FEG5" s="82"/>
      <c r="FEH5" s="82"/>
      <c r="FEI5" s="82"/>
      <c r="FEJ5" s="82"/>
      <c r="FEK5" s="82"/>
      <c r="FEL5" s="82"/>
      <c r="FEM5" s="82"/>
      <c r="FEN5" s="82"/>
      <c r="FEO5" s="82"/>
      <c r="FEP5" s="82"/>
      <c r="FEQ5" s="82"/>
      <c r="FER5" s="82"/>
      <c r="FES5" s="82"/>
      <c r="FET5" s="82"/>
      <c r="FEU5" s="82"/>
      <c r="FEV5" s="82"/>
      <c r="FEW5" s="82"/>
      <c r="FEX5" s="82"/>
      <c r="FEY5" s="82"/>
      <c r="FEZ5" s="82"/>
      <c r="FFA5" s="82"/>
      <c r="FFB5" s="82"/>
      <c r="FFC5" s="82"/>
      <c r="FFD5" s="82"/>
      <c r="FFE5" s="82"/>
      <c r="FFF5" s="82"/>
      <c r="FFG5" s="82"/>
      <c r="FFH5" s="82"/>
      <c r="FFI5" s="82"/>
      <c r="FFJ5" s="82"/>
      <c r="FFK5" s="82"/>
      <c r="FFL5" s="82"/>
      <c r="FFM5" s="82"/>
      <c r="FFN5" s="82"/>
      <c r="FFO5" s="82"/>
      <c r="FFP5" s="82"/>
      <c r="FFQ5" s="82"/>
      <c r="FFR5" s="82"/>
      <c r="FFS5" s="82"/>
      <c r="FFT5" s="82"/>
      <c r="FFU5" s="82"/>
      <c r="FFV5" s="82"/>
      <c r="FFW5" s="82"/>
      <c r="FFX5" s="82"/>
      <c r="FFY5" s="82"/>
      <c r="FFZ5" s="82"/>
      <c r="FGA5" s="82"/>
      <c r="FGB5" s="82"/>
      <c r="FGC5" s="82"/>
      <c r="FGD5" s="82"/>
      <c r="FGE5" s="82"/>
      <c r="FGF5" s="82"/>
      <c r="FGG5" s="82"/>
      <c r="FGH5" s="82"/>
      <c r="FGI5" s="82"/>
      <c r="FGJ5" s="82"/>
      <c r="FGK5" s="82"/>
      <c r="FGL5" s="82"/>
      <c r="FGM5" s="82"/>
      <c r="FGN5" s="82"/>
      <c r="FGO5" s="82"/>
      <c r="FGP5" s="82"/>
      <c r="FGQ5" s="82"/>
      <c r="FGR5" s="82"/>
      <c r="FGS5" s="82"/>
      <c r="FGT5" s="82"/>
      <c r="FGU5" s="82"/>
      <c r="FGV5" s="82"/>
      <c r="FGW5" s="82"/>
      <c r="FGX5" s="82"/>
      <c r="FGY5" s="82"/>
      <c r="FGZ5" s="82"/>
      <c r="FHA5" s="82"/>
      <c r="FHB5" s="82"/>
      <c r="FHC5" s="82"/>
      <c r="FHD5" s="82"/>
      <c r="FHE5" s="82"/>
      <c r="FHF5" s="82"/>
      <c r="FHG5" s="82"/>
      <c r="FHH5" s="82"/>
      <c r="FHI5" s="82"/>
      <c r="FHJ5" s="82"/>
      <c r="FHK5" s="82"/>
      <c r="FHL5" s="82"/>
      <c r="FHM5" s="82"/>
      <c r="FHN5" s="82"/>
      <c r="FHO5" s="82"/>
      <c r="FHP5" s="82"/>
      <c r="FHQ5" s="82"/>
      <c r="FHR5" s="82"/>
      <c r="FHS5" s="82"/>
      <c r="FHT5" s="82"/>
      <c r="FHU5" s="82"/>
      <c r="FHV5" s="82"/>
      <c r="FHW5" s="82"/>
      <c r="FHX5" s="82"/>
      <c r="FHY5" s="82"/>
      <c r="FHZ5" s="82"/>
      <c r="FIA5" s="82"/>
      <c r="FIB5" s="82"/>
      <c r="FIC5" s="82"/>
      <c r="FID5" s="82"/>
      <c r="FIE5" s="82"/>
      <c r="FIF5" s="82"/>
      <c r="FIG5" s="82"/>
      <c r="FIH5" s="82"/>
      <c r="FII5" s="82"/>
      <c r="FIJ5" s="82"/>
      <c r="FIK5" s="82"/>
      <c r="FIL5" s="82"/>
      <c r="FIM5" s="82"/>
      <c r="FIN5" s="82"/>
      <c r="FIO5" s="82"/>
      <c r="FIP5" s="82"/>
      <c r="FIQ5" s="82"/>
      <c r="FIR5" s="82"/>
      <c r="FIS5" s="82"/>
      <c r="FIT5" s="82"/>
      <c r="FIU5" s="82"/>
      <c r="FIV5" s="82"/>
      <c r="FIW5" s="82"/>
      <c r="FIX5" s="82"/>
      <c r="FIY5" s="82"/>
      <c r="FIZ5" s="82"/>
      <c r="FJA5" s="82"/>
      <c r="FJB5" s="82"/>
      <c r="FJC5" s="82"/>
      <c r="FJD5" s="82"/>
      <c r="FJE5" s="82"/>
      <c r="FJF5" s="82"/>
      <c r="FJG5" s="82"/>
      <c r="FJH5" s="82"/>
      <c r="FJI5" s="82"/>
      <c r="FJJ5" s="82"/>
      <c r="FJK5" s="82"/>
      <c r="FJL5" s="82"/>
      <c r="FJM5" s="82"/>
      <c r="FJN5" s="82"/>
      <c r="FJO5" s="82"/>
      <c r="FJP5" s="82"/>
      <c r="FJQ5" s="82"/>
      <c r="FJR5" s="82"/>
      <c r="FJS5" s="82"/>
      <c r="FJT5" s="82"/>
      <c r="FJU5" s="82"/>
      <c r="FJV5" s="82"/>
      <c r="FJW5" s="82"/>
      <c r="FJX5" s="82"/>
      <c r="FJY5" s="82"/>
      <c r="FJZ5" s="82"/>
      <c r="FKA5" s="82"/>
      <c r="FKB5" s="82"/>
      <c r="FKC5" s="82"/>
      <c r="FKD5" s="82"/>
      <c r="FKE5" s="82"/>
      <c r="FKF5" s="82"/>
      <c r="FKG5" s="82"/>
      <c r="FKH5" s="82"/>
      <c r="FKI5" s="82"/>
      <c r="FKJ5" s="82"/>
      <c r="FKK5" s="82"/>
      <c r="FKL5" s="82"/>
      <c r="FKM5" s="82"/>
      <c r="FKN5" s="82"/>
      <c r="FKO5" s="82"/>
      <c r="FKP5" s="82"/>
      <c r="FKQ5" s="82"/>
      <c r="FKR5" s="82"/>
      <c r="FKS5" s="82"/>
      <c r="FKT5" s="82"/>
      <c r="FKU5" s="82"/>
      <c r="FKV5" s="82"/>
      <c r="FKW5" s="82"/>
      <c r="FKX5" s="82"/>
      <c r="FKY5" s="82"/>
      <c r="FKZ5" s="82"/>
      <c r="FLA5" s="82"/>
      <c r="FLB5" s="82"/>
      <c r="FLC5" s="82"/>
      <c r="FLD5" s="82"/>
      <c r="FLE5" s="82"/>
      <c r="FLF5" s="82"/>
      <c r="FLG5" s="82"/>
      <c r="FLH5" s="82"/>
      <c r="FLI5" s="82"/>
      <c r="FLJ5" s="82"/>
      <c r="FLK5" s="82"/>
      <c r="FLL5" s="82"/>
      <c r="FLM5" s="82"/>
      <c r="FLN5" s="82"/>
      <c r="FLO5" s="82"/>
      <c r="FLP5" s="82"/>
      <c r="FLQ5" s="82"/>
      <c r="FLR5" s="82"/>
      <c r="FLS5" s="82"/>
      <c r="FLT5" s="82"/>
      <c r="FLU5" s="82"/>
      <c r="FLV5" s="82"/>
      <c r="FLW5" s="82"/>
      <c r="FLX5" s="82"/>
      <c r="FLY5" s="82"/>
      <c r="FLZ5" s="82"/>
      <c r="FMA5" s="82"/>
      <c r="FMB5" s="82"/>
      <c r="FMC5" s="82"/>
      <c r="FMD5" s="82"/>
      <c r="FME5" s="82"/>
      <c r="FMF5" s="82"/>
      <c r="FMG5" s="82"/>
      <c r="FMH5" s="82"/>
      <c r="FMI5" s="82"/>
      <c r="FMJ5" s="82"/>
      <c r="FMK5" s="82"/>
      <c r="FML5" s="82"/>
      <c r="FMM5" s="82"/>
      <c r="FMN5" s="82"/>
      <c r="FMO5" s="82"/>
      <c r="FMP5" s="82"/>
      <c r="FMQ5" s="82"/>
      <c r="FMR5" s="82"/>
      <c r="FMS5" s="82"/>
      <c r="FMT5" s="82"/>
      <c r="FMU5" s="82"/>
      <c r="FMV5" s="82"/>
      <c r="FMW5" s="82"/>
      <c r="FMX5" s="82"/>
      <c r="FMY5" s="82"/>
      <c r="FMZ5" s="82"/>
      <c r="FNA5" s="82"/>
      <c r="FNB5" s="82"/>
      <c r="FNC5" s="82"/>
      <c r="FND5" s="82"/>
      <c r="FNE5" s="82"/>
      <c r="FNF5" s="82"/>
      <c r="FNG5" s="82"/>
      <c r="FNH5" s="82"/>
      <c r="FNI5" s="82"/>
      <c r="FNJ5" s="82"/>
      <c r="FNK5" s="82"/>
      <c r="FNL5" s="82"/>
      <c r="FNM5" s="82"/>
      <c r="FNN5" s="82"/>
      <c r="FNO5" s="82"/>
      <c r="FNP5" s="82"/>
      <c r="FNQ5" s="82"/>
      <c r="FNR5" s="82"/>
      <c r="FNS5" s="82"/>
      <c r="FNT5" s="82"/>
      <c r="FNU5" s="82"/>
      <c r="FNV5" s="82"/>
      <c r="FNW5" s="82"/>
      <c r="FNX5" s="82"/>
      <c r="FNY5" s="82"/>
      <c r="FNZ5" s="82"/>
      <c r="FOA5" s="82"/>
      <c r="FOB5" s="82"/>
      <c r="FOC5" s="82"/>
      <c r="FOD5" s="82"/>
      <c r="FOE5" s="82"/>
      <c r="FOF5" s="82"/>
      <c r="FOG5" s="82"/>
      <c r="FOH5" s="82"/>
      <c r="FOI5" s="82"/>
      <c r="FOJ5" s="82"/>
      <c r="FOK5" s="82"/>
      <c r="FOL5" s="82"/>
      <c r="FOM5" s="82"/>
      <c r="FON5" s="82"/>
      <c r="FOO5" s="82"/>
      <c r="FOP5" s="82"/>
      <c r="FOQ5" s="82"/>
      <c r="FOR5" s="82"/>
      <c r="FOS5" s="82"/>
      <c r="FOT5" s="82"/>
      <c r="FOU5" s="82"/>
      <c r="FOV5" s="82"/>
      <c r="FOW5" s="82"/>
      <c r="FOX5" s="82"/>
      <c r="FOY5" s="82"/>
      <c r="FOZ5" s="82"/>
      <c r="FPA5" s="82"/>
      <c r="FPB5" s="82"/>
      <c r="FPC5" s="82"/>
      <c r="FPD5" s="82"/>
      <c r="FPE5" s="82"/>
      <c r="FPF5" s="82"/>
      <c r="FPG5" s="82"/>
      <c r="FPH5" s="82"/>
      <c r="FPI5" s="82"/>
      <c r="FPJ5" s="82"/>
      <c r="FPK5" s="82"/>
      <c r="FPL5" s="82"/>
      <c r="FPM5" s="82"/>
      <c r="FPN5" s="82"/>
      <c r="FPO5" s="82"/>
      <c r="FPP5" s="82"/>
      <c r="FPQ5" s="82"/>
      <c r="FPR5" s="82"/>
      <c r="FPS5" s="82"/>
      <c r="FPT5" s="82"/>
      <c r="FPU5" s="82"/>
      <c r="FPV5" s="82"/>
      <c r="FPW5" s="82"/>
      <c r="FPX5" s="82"/>
      <c r="FPY5" s="82"/>
      <c r="FPZ5" s="82"/>
      <c r="FQA5" s="82"/>
      <c r="FQB5" s="82"/>
      <c r="FQC5" s="82"/>
      <c r="FQD5" s="82"/>
      <c r="FQE5" s="82"/>
      <c r="FQF5" s="82"/>
      <c r="FQG5" s="82"/>
      <c r="FQH5" s="82"/>
      <c r="FQI5" s="82"/>
      <c r="FQJ5" s="82"/>
      <c r="FQK5" s="82"/>
      <c r="FQL5" s="82"/>
      <c r="FQM5" s="82"/>
      <c r="FQN5" s="82"/>
      <c r="FQO5" s="82"/>
      <c r="FQP5" s="82"/>
      <c r="FQQ5" s="82"/>
      <c r="FQR5" s="82"/>
      <c r="FQS5" s="82"/>
      <c r="FQT5" s="82"/>
      <c r="FQU5" s="82"/>
      <c r="FQV5" s="82"/>
      <c r="FQW5" s="82"/>
      <c r="FQX5" s="82"/>
      <c r="FQY5" s="82"/>
      <c r="FQZ5" s="82"/>
      <c r="FRA5" s="82"/>
      <c r="FRB5" s="82"/>
      <c r="FRC5" s="82"/>
      <c r="FRD5" s="82"/>
      <c r="FRE5" s="82"/>
      <c r="FRF5" s="82"/>
      <c r="FRG5" s="82"/>
      <c r="FRH5" s="82"/>
      <c r="FRI5" s="82"/>
      <c r="FRJ5" s="82"/>
      <c r="FRK5" s="82"/>
      <c r="FRL5" s="82"/>
      <c r="FRM5" s="82"/>
      <c r="FRN5" s="82"/>
      <c r="FRO5" s="82"/>
      <c r="FRP5" s="82"/>
      <c r="FRQ5" s="82"/>
      <c r="FRR5" s="82"/>
      <c r="FRS5" s="82"/>
      <c r="FRT5" s="82"/>
      <c r="FRU5" s="82"/>
      <c r="FRV5" s="82"/>
      <c r="FRW5" s="82"/>
      <c r="FRX5" s="82"/>
      <c r="FRY5" s="82"/>
      <c r="FRZ5" s="82"/>
      <c r="FSA5" s="82"/>
      <c r="FSB5" s="82"/>
      <c r="FSC5" s="82"/>
      <c r="FSD5" s="82"/>
      <c r="FSE5" s="82"/>
      <c r="FSF5" s="82"/>
      <c r="FSG5" s="82"/>
      <c r="FSH5" s="82"/>
      <c r="FSI5" s="82"/>
      <c r="FSJ5" s="82"/>
      <c r="FSK5" s="82"/>
      <c r="FSL5" s="82"/>
      <c r="FSM5" s="82"/>
      <c r="FSN5" s="82"/>
      <c r="FSO5" s="82"/>
      <c r="FSP5" s="82"/>
      <c r="FSQ5" s="82"/>
      <c r="FSR5" s="82"/>
      <c r="FSS5" s="82"/>
      <c r="FST5" s="82"/>
      <c r="FSU5" s="82"/>
      <c r="FSV5" s="82"/>
      <c r="FSW5" s="82"/>
      <c r="FSX5" s="82"/>
      <c r="FSY5" s="82"/>
      <c r="FSZ5" s="82"/>
      <c r="FTA5" s="82"/>
      <c r="FTB5" s="82"/>
      <c r="FTC5" s="82"/>
      <c r="FTD5" s="82"/>
      <c r="FTE5" s="82"/>
      <c r="FTF5" s="82"/>
      <c r="FTG5" s="82"/>
      <c r="FTH5" s="82"/>
      <c r="FTI5" s="82"/>
      <c r="FTJ5" s="82"/>
      <c r="FTK5" s="82"/>
      <c r="FTL5" s="82"/>
      <c r="FTM5" s="82"/>
      <c r="FTN5" s="82"/>
      <c r="FTO5" s="82"/>
      <c r="FTP5" s="82"/>
      <c r="FTQ5" s="82"/>
      <c r="FTR5" s="82"/>
      <c r="FTS5" s="82"/>
      <c r="FTT5" s="82"/>
      <c r="FTU5" s="82"/>
      <c r="FTV5" s="82"/>
      <c r="FTW5" s="82"/>
      <c r="FTX5" s="82"/>
      <c r="FTY5" s="82"/>
      <c r="FTZ5" s="82"/>
      <c r="FUA5" s="82"/>
      <c r="FUB5" s="82"/>
      <c r="FUC5" s="82"/>
      <c r="FUD5" s="82"/>
      <c r="FUE5" s="82"/>
      <c r="FUF5" s="82"/>
      <c r="FUG5" s="82"/>
      <c r="FUH5" s="82"/>
      <c r="FUI5" s="82"/>
      <c r="FUJ5" s="82"/>
      <c r="FUK5" s="82"/>
      <c r="FUL5" s="82"/>
      <c r="FUM5" s="82"/>
      <c r="FUN5" s="82"/>
      <c r="FUO5" s="82"/>
      <c r="FUP5" s="82"/>
      <c r="FUQ5" s="82"/>
      <c r="FUR5" s="82"/>
      <c r="FUS5" s="82"/>
      <c r="FUT5" s="82"/>
      <c r="FUU5" s="82"/>
      <c r="FUV5" s="82"/>
      <c r="FUW5" s="82"/>
      <c r="FUX5" s="82"/>
      <c r="FUY5" s="82"/>
      <c r="FUZ5" s="82"/>
      <c r="FVA5" s="82"/>
      <c r="FVB5" s="82"/>
      <c r="FVC5" s="82"/>
      <c r="FVD5" s="82"/>
      <c r="FVE5" s="82"/>
      <c r="FVF5" s="82"/>
      <c r="FVG5" s="82"/>
      <c r="FVH5" s="82"/>
      <c r="FVI5" s="82"/>
      <c r="FVJ5" s="82"/>
      <c r="FVK5" s="82"/>
      <c r="FVL5" s="82"/>
      <c r="FVM5" s="82"/>
      <c r="FVN5" s="82"/>
      <c r="FVO5" s="82"/>
      <c r="FVP5" s="82"/>
      <c r="FVQ5" s="82"/>
      <c r="FVR5" s="82"/>
      <c r="FVS5" s="82"/>
      <c r="FVT5" s="82"/>
      <c r="FVU5" s="82"/>
      <c r="FVV5" s="82"/>
      <c r="FVW5" s="82"/>
      <c r="FVX5" s="82"/>
      <c r="FVY5" s="82"/>
      <c r="FVZ5" s="82"/>
      <c r="FWA5" s="82"/>
      <c r="FWB5" s="82"/>
      <c r="FWC5" s="82"/>
      <c r="FWD5" s="82"/>
      <c r="FWE5" s="82"/>
      <c r="FWF5" s="82"/>
      <c r="FWG5" s="82"/>
      <c r="FWH5" s="82"/>
      <c r="FWI5" s="82"/>
      <c r="FWJ5" s="82"/>
      <c r="FWK5" s="82"/>
      <c r="FWL5" s="82"/>
      <c r="FWM5" s="82"/>
      <c r="FWN5" s="82"/>
      <c r="FWO5" s="82"/>
      <c r="FWP5" s="82"/>
      <c r="FWQ5" s="82"/>
      <c r="FWR5" s="82"/>
      <c r="FWS5" s="82"/>
      <c r="FWT5" s="82"/>
      <c r="FWU5" s="82"/>
      <c r="FWV5" s="82"/>
      <c r="FWW5" s="82"/>
      <c r="FWX5" s="82"/>
      <c r="FWY5" s="82"/>
      <c r="FWZ5" s="82"/>
      <c r="FXA5" s="82"/>
      <c r="FXB5" s="82"/>
      <c r="FXC5" s="82"/>
      <c r="FXD5" s="82"/>
      <c r="FXE5" s="82"/>
      <c r="FXF5" s="82"/>
      <c r="FXG5" s="82"/>
      <c r="FXH5" s="82"/>
      <c r="FXI5" s="82"/>
      <c r="FXJ5" s="82"/>
      <c r="FXK5" s="82"/>
      <c r="FXL5" s="82"/>
      <c r="FXM5" s="82"/>
      <c r="FXN5" s="82"/>
      <c r="FXO5" s="82"/>
      <c r="FXP5" s="82"/>
      <c r="FXQ5" s="82"/>
      <c r="FXR5" s="82"/>
      <c r="FXS5" s="82"/>
      <c r="FXT5" s="82"/>
      <c r="FXU5" s="82"/>
      <c r="FXV5" s="82"/>
      <c r="FXW5" s="82"/>
      <c r="FXX5" s="82"/>
      <c r="FXY5" s="82"/>
      <c r="FXZ5" s="82"/>
      <c r="FYA5" s="82"/>
      <c r="FYB5" s="82"/>
      <c r="FYC5" s="82"/>
      <c r="FYD5" s="82"/>
      <c r="FYE5" s="82"/>
      <c r="FYF5" s="82"/>
      <c r="FYG5" s="82"/>
      <c r="FYH5" s="82"/>
      <c r="FYI5" s="82"/>
      <c r="FYJ5" s="82"/>
      <c r="FYK5" s="82"/>
      <c r="FYL5" s="82"/>
      <c r="FYM5" s="82"/>
      <c r="FYN5" s="82"/>
      <c r="FYO5" s="82"/>
      <c r="FYP5" s="82"/>
      <c r="FYQ5" s="82"/>
      <c r="FYR5" s="82"/>
      <c r="FYS5" s="82"/>
      <c r="FYT5" s="82"/>
      <c r="FYU5" s="82"/>
      <c r="FYV5" s="82"/>
      <c r="FYW5" s="82"/>
      <c r="FYX5" s="82"/>
      <c r="FYY5" s="82"/>
      <c r="FYZ5" s="82"/>
      <c r="FZA5" s="82"/>
      <c r="FZB5" s="82"/>
      <c r="FZC5" s="82"/>
      <c r="FZD5" s="82"/>
      <c r="FZE5" s="82"/>
      <c r="FZF5" s="82"/>
      <c r="FZG5" s="82"/>
      <c r="FZH5" s="82"/>
      <c r="FZI5" s="82"/>
      <c r="FZJ5" s="82"/>
      <c r="FZK5" s="82"/>
      <c r="FZL5" s="82"/>
      <c r="FZM5" s="82"/>
      <c r="FZN5" s="82"/>
      <c r="FZO5" s="82"/>
      <c r="FZP5" s="82"/>
      <c r="FZQ5" s="82"/>
      <c r="FZR5" s="82"/>
      <c r="FZS5" s="82"/>
      <c r="FZT5" s="82"/>
      <c r="FZU5" s="82"/>
      <c r="FZV5" s="82"/>
      <c r="FZW5" s="82"/>
      <c r="FZX5" s="82"/>
      <c r="FZY5" s="82"/>
      <c r="FZZ5" s="82"/>
      <c r="GAA5" s="82"/>
      <c r="GAB5" s="82"/>
      <c r="GAC5" s="82"/>
      <c r="GAD5" s="82"/>
      <c r="GAE5" s="82"/>
      <c r="GAF5" s="82"/>
      <c r="GAG5" s="82"/>
      <c r="GAH5" s="82"/>
      <c r="GAI5" s="82"/>
      <c r="GAJ5" s="82"/>
      <c r="GAK5" s="82"/>
      <c r="GAL5" s="82"/>
      <c r="GAM5" s="82"/>
      <c r="GAN5" s="82"/>
      <c r="GAO5" s="82"/>
      <c r="GAP5" s="82"/>
      <c r="GAQ5" s="82"/>
      <c r="GAR5" s="82"/>
      <c r="GAS5" s="82"/>
      <c r="GAT5" s="82"/>
      <c r="GAU5" s="82"/>
      <c r="GAV5" s="82"/>
      <c r="GAW5" s="82"/>
      <c r="GAX5" s="82"/>
      <c r="GAY5" s="82"/>
      <c r="GAZ5" s="82"/>
      <c r="GBA5" s="82"/>
      <c r="GBB5" s="82"/>
      <c r="GBC5" s="82"/>
      <c r="GBD5" s="82"/>
      <c r="GBE5" s="82"/>
      <c r="GBF5" s="82"/>
      <c r="GBG5" s="82"/>
      <c r="GBH5" s="82"/>
      <c r="GBI5" s="82"/>
      <c r="GBJ5" s="82"/>
      <c r="GBK5" s="82"/>
      <c r="GBL5" s="82"/>
      <c r="GBM5" s="82"/>
      <c r="GBN5" s="82"/>
      <c r="GBO5" s="82"/>
      <c r="GBP5" s="82"/>
      <c r="GBQ5" s="82"/>
      <c r="GBR5" s="82"/>
      <c r="GBS5" s="82"/>
      <c r="GBT5" s="82"/>
      <c r="GBU5" s="82"/>
      <c r="GBV5" s="82"/>
      <c r="GBW5" s="82"/>
      <c r="GBX5" s="82"/>
      <c r="GBY5" s="82"/>
      <c r="GBZ5" s="82"/>
      <c r="GCA5" s="82"/>
      <c r="GCB5" s="82"/>
      <c r="GCC5" s="82"/>
      <c r="GCD5" s="82"/>
      <c r="GCE5" s="82"/>
      <c r="GCF5" s="82"/>
      <c r="GCG5" s="82"/>
      <c r="GCH5" s="82"/>
      <c r="GCI5" s="82"/>
      <c r="GCJ5" s="82"/>
      <c r="GCK5" s="82"/>
      <c r="GCL5" s="82"/>
      <c r="GCM5" s="82"/>
      <c r="GCN5" s="82"/>
      <c r="GCO5" s="82"/>
      <c r="GCP5" s="82"/>
      <c r="GCQ5" s="82"/>
      <c r="GCR5" s="82"/>
      <c r="GCS5" s="82"/>
      <c r="GCT5" s="82"/>
      <c r="GCU5" s="82"/>
      <c r="GCV5" s="82"/>
      <c r="GCW5" s="82"/>
      <c r="GCX5" s="82"/>
      <c r="GCY5" s="82"/>
      <c r="GCZ5" s="82"/>
      <c r="GDA5" s="82"/>
      <c r="GDB5" s="82"/>
      <c r="GDC5" s="82"/>
      <c r="GDD5" s="82"/>
      <c r="GDE5" s="82"/>
      <c r="GDF5" s="82"/>
      <c r="GDG5" s="82"/>
      <c r="GDH5" s="82"/>
      <c r="GDI5" s="82"/>
      <c r="GDJ5" s="82"/>
      <c r="GDK5" s="82"/>
      <c r="GDL5" s="82"/>
      <c r="GDM5" s="82"/>
      <c r="GDN5" s="82"/>
      <c r="GDO5" s="82"/>
      <c r="GDP5" s="82"/>
      <c r="GDQ5" s="82"/>
      <c r="GDR5" s="82"/>
      <c r="GDS5" s="82"/>
      <c r="GDT5" s="82"/>
      <c r="GDU5" s="82"/>
      <c r="GDV5" s="82"/>
      <c r="GDW5" s="82"/>
      <c r="GDX5" s="82"/>
      <c r="GDY5" s="82"/>
      <c r="GDZ5" s="82"/>
      <c r="GEA5" s="82"/>
      <c r="GEB5" s="82"/>
      <c r="GEC5" s="82"/>
      <c r="GED5" s="82"/>
      <c r="GEE5" s="82"/>
      <c r="GEF5" s="82"/>
      <c r="GEG5" s="82"/>
      <c r="GEH5" s="82"/>
      <c r="GEI5" s="82"/>
      <c r="GEJ5" s="82"/>
      <c r="GEK5" s="82"/>
      <c r="GEL5" s="82"/>
      <c r="GEM5" s="82"/>
      <c r="GEN5" s="82"/>
      <c r="GEO5" s="82"/>
      <c r="GEP5" s="82"/>
      <c r="GEQ5" s="82"/>
      <c r="GER5" s="82"/>
      <c r="GES5" s="82"/>
      <c r="GET5" s="82"/>
      <c r="GEU5" s="82"/>
      <c r="GEV5" s="82"/>
      <c r="GEW5" s="82"/>
      <c r="GEX5" s="82"/>
      <c r="GEY5" s="82"/>
      <c r="GEZ5" s="82"/>
      <c r="GFA5" s="82"/>
      <c r="GFB5" s="82"/>
      <c r="GFC5" s="82"/>
      <c r="GFD5" s="82"/>
      <c r="GFE5" s="82"/>
      <c r="GFF5" s="82"/>
      <c r="GFG5" s="82"/>
      <c r="GFH5" s="82"/>
      <c r="GFI5" s="82"/>
      <c r="GFJ5" s="82"/>
      <c r="GFK5" s="82"/>
      <c r="GFL5" s="82"/>
      <c r="GFM5" s="82"/>
      <c r="GFN5" s="82"/>
      <c r="GFO5" s="82"/>
      <c r="GFP5" s="82"/>
      <c r="GFQ5" s="82"/>
      <c r="GFR5" s="82"/>
      <c r="GFS5" s="82"/>
      <c r="GFT5" s="82"/>
      <c r="GFU5" s="82"/>
      <c r="GFV5" s="82"/>
      <c r="GFW5" s="82"/>
      <c r="GFX5" s="82"/>
      <c r="GFY5" s="82"/>
      <c r="GFZ5" s="82"/>
      <c r="GGA5" s="82"/>
      <c r="GGB5" s="82"/>
      <c r="GGC5" s="82"/>
      <c r="GGD5" s="82"/>
      <c r="GGE5" s="82"/>
      <c r="GGF5" s="82"/>
      <c r="GGG5" s="82"/>
      <c r="GGH5" s="82"/>
      <c r="GGI5" s="82"/>
      <c r="GGJ5" s="82"/>
      <c r="GGK5" s="82"/>
      <c r="GGL5" s="82"/>
      <c r="GGM5" s="82"/>
      <c r="GGN5" s="82"/>
      <c r="GGO5" s="82"/>
      <c r="GGP5" s="82"/>
      <c r="GGQ5" s="82"/>
      <c r="GGR5" s="82"/>
      <c r="GGS5" s="82"/>
      <c r="GGT5" s="82"/>
      <c r="GGU5" s="82"/>
      <c r="GGV5" s="82"/>
      <c r="GGW5" s="82"/>
      <c r="GGX5" s="82"/>
      <c r="GGY5" s="82"/>
      <c r="GGZ5" s="82"/>
      <c r="GHA5" s="82"/>
      <c r="GHB5" s="82"/>
      <c r="GHC5" s="82"/>
      <c r="GHD5" s="82"/>
      <c r="GHE5" s="82"/>
      <c r="GHF5" s="82"/>
      <c r="GHG5" s="82"/>
      <c r="GHH5" s="82"/>
      <c r="GHI5" s="82"/>
      <c r="GHJ5" s="82"/>
      <c r="GHK5" s="82"/>
      <c r="GHL5" s="82"/>
      <c r="GHM5" s="82"/>
      <c r="GHN5" s="82"/>
      <c r="GHO5" s="82"/>
      <c r="GHP5" s="82"/>
      <c r="GHQ5" s="82"/>
      <c r="GHR5" s="82"/>
      <c r="GHS5" s="82"/>
      <c r="GHT5" s="82"/>
      <c r="GHU5" s="82"/>
      <c r="GHV5" s="82"/>
      <c r="GHW5" s="82"/>
      <c r="GHX5" s="82"/>
      <c r="GHY5" s="82"/>
      <c r="GHZ5" s="82"/>
      <c r="GIA5" s="82"/>
      <c r="GIB5" s="82"/>
      <c r="GIC5" s="82"/>
      <c r="GID5" s="82"/>
      <c r="GIE5" s="82"/>
      <c r="GIF5" s="82"/>
      <c r="GIG5" s="82"/>
      <c r="GIH5" s="82"/>
      <c r="GII5" s="82"/>
      <c r="GIJ5" s="82"/>
      <c r="GIK5" s="82"/>
      <c r="GIL5" s="82"/>
      <c r="GIM5" s="82"/>
      <c r="GIN5" s="82"/>
      <c r="GIO5" s="82"/>
      <c r="GIP5" s="82"/>
      <c r="GIQ5" s="82"/>
      <c r="GIR5" s="82"/>
      <c r="GIS5" s="82"/>
      <c r="GIT5" s="82"/>
      <c r="GIU5" s="82"/>
      <c r="GIV5" s="82"/>
      <c r="GIW5" s="82"/>
      <c r="GIX5" s="82"/>
      <c r="GIY5" s="82"/>
      <c r="GIZ5" s="82"/>
      <c r="GJA5" s="82"/>
      <c r="GJB5" s="82"/>
      <c r="GJC5" s="82"/>
      <c r="GJD5" s="82"/>
      <c r="GJE5" s="82"/>
      <c r="GJF5" s="82"/>
      <c r="GJG5" s="82"/>
      <c r="GJH5" s="82"/>
      <c r="GJI5" s="82"/>
      <c r="GJJ5" s="82"/>
      <c r="GJK5" s="82"/>
      <c r="GJL5" s="82"/>
      <c r="GJM5" s="82"/>
      <c r="GJN5" s="82"/>
      <c r="GJO5" s="82"/>
      <c r="GJP5" s="82"/>
      <c r="GJQ5" s="82"/>
      <c r="GJR5" s="82"/>
      <c r="GJS5" s="82"/>
      <c r="GJT5" s="82"/>
      <c r="GJU5" s="82"/>
      <c r="GJV5" s="82"/>
      <c r="GJW5" s="82"/>
      <c r="GJX5" s="82"/>
      <c r="GJY5" s="82"/>
      <c r="GJZ5" s="82"/>
      <c r="GKA5" s="82"/>
      <c r="GKB5" s="82"/>
      <c r="GKC5" s="82"/>
      <c r="GKD5" s="82"/>
      <c r="GKE5" s="82"/>
      <c r="GKF5" s="82"/>
      <c r="GKG5" s="82"/>
      <c r="GKH5" s="82"/>
      <c r="GKI5" s="82"/>
      <c r="GKJ5" s="82"/>
      <c r="GKK5" s="82"/>
      <c r="GKL5" s="82"/>
      <c r="GKM5" s="82"/>
      <c r="GKN5" s="82"/>
      <c r="GKO5" s="82"/>
      <c r="GKP5" s="82"/>
      <c r="GKQ5" s="82"/>
      <c r="GKR5" s="82"/>
      <c r="GKS5" s="82"/>
      <c r="GKT5" s="82"/>
      <c r="GKU5" s="82"/>
      <c r="GKV5" s="82"/>
      <c r="GKW5" s="82"/>
      <c r="GKX5" s="82"/>
      <c r="GKY5" s="82"/>
      <c r="GKZ5" s="82"/>
      <c r="GLA5" s="82"/>
      <c r="GLB5" s="82"/>
      <c r="GLC5" s="82"/>
      <c r="GLD5" s="82"/>
      <c r="GLE5" s="82"/>
      <c r="GLF5" s="82"/>
      <c r="GLG5" s="82"/>
      <c r="GLH5" s="82"/>
      <c r="GLI5" s="82"/>
      <c r="GLJ5" s="82"/>
      <c r="GLK5" s="82"/>
      <c r="GLL5" s="82"/>
      <c r="GLM5" s="82"/>
      <c r="GLN5" s="82"/>
      <c r="GLO5" s="82"/>
      <c r="GLP5" s="82"/>
      <c r="GLQ5" s="82"/>
      <c r="GLR5" s="82"/>
      <c r="GLS5" s="82"/>
      <c r="GLT5" s="82"/>
      <c r="GLU5" s="82"/>
      <c r="GLV5" s="82"/>
      <c r="GLW5" s="82"/>
      <c r="GLX5" s="82"/>
      <c r="GLY5" s="82"/>
      <c r="GLZ5" s="82"/>
      <c r="GMA5" s="82"/>
      <c r="GMB5" s="82"/>
      <c r="GMC5" s="82"/>
      <c r="GMD5" s="82"/>
      <c r="GME5" s="82"/>
      <c r="GMF5" s="82"/>
      <c r="GMG5" s="82"/>
      <c r="GMH5" s="82"/>
      <c r="GMI5" s="82"/>
      <c r="GMJ5" s="82"/>
      <c r="GMK5" s="82"/>
      <c r="GML5" s="82"/>
      <c r="GMM5" s="82"/>
      <c r="GMN5" s="82"/>
      <c r="GMO5" s="82"/>
      <c r="GMP5" s="82"/>
      <c r="GMQ5" s="82"/>
      <c r="GMR5" s="82"/>
      <c r="GMS5" s="82"/>
      <c r="GMT5" s="82"/>
      <c r="GMU5" s="82"/>
      <c r="GMV5" s="82"/>
      <c r="GMW5" s="82"/>
      <c r="GMX5" s="82"/>
      <c r="GMY5" s="82"/>
      <c r="GMZ5" s="82"/>
      <c r="GNA5" s="82"/>
      <c r="GNB5" s="82"/>
      <c r="GNC5" s="82"/>
      <c r="GND5" s="82"/>
      <c r="GNE5" s="82"/>
      <c r="GNF5" s="82"/>
      <c r="GNG5" s="82"/>
      <c r="GNH5" s="82"/>
      <c r="GNI5" s="82"/>
      <c r="GNJ5" s="82"/>
      <c r="GNK5" s="82"/>
      <c r="GNL5" s="82"/>
      <c r="GNM5" s="82"/>
      <c r="GNN5" s="82"/>
      <c r="GNO5" s="82"/>
      <c r="GNP5" s="82"/>
      <c r="GNQ5" s="82"/>
      <c r="GNR5" s="82"/>
      <c r="GNS5" s="82"/>
      <c r="GNT5" s="82"/>
      <c r="GNU5" s="82"/>
      <c r="GNV5" s="82"/>
      <c r="GNW5" s="82"/>
      <c r="GNX5" s="82"/>
      <c r="GNY5" s="82"/>
      <c r="GNZ5" s="82"/>
      <c r="GOA5" s="82"/>
      <c r="GOB5" s="82"/>
      <c r="GOC5" s="82"/>
      <c r="GOD5" s="82"/>
      <c r="GOE5" s="82"/>
      <c r="GOF5" s="82"/>
      <c r="GOG5" s="82"/>
      <c r="GOH5" s="82"/>
      <c r="GOI5" s="82"/>
      <c r="GOJ5" s="82"/>
      <c r="GOK5" s="82"/>
      <c r="GOL5" s="82"/>
      <c r="GOM5" s="82"/>
      <c r="GON5" s="82"/>
      <c r="GOO5" s="82"/>
      <c r="GOP5" s="82"/>
      <c r="GOQ5" s="82"/>
      <c r="GOR5" s="82"/>
      <c r="GOS5" s="82"/>
      <c r="GOT5" s="82"/>
      <c r="GOU5" s="82"/>
      <c r="GOV5" s="82"/>
      <c r="GOW5" s="82"/>
      <c r="GOX5" s="82"/>
      <c r="GOY5" s="82"/>
      <c r="GOZ5" s="82"/>
      <c r="GPA5" s="82"/>
      <c r="GPB5" s="82"/>
      <c r="GPC5" s="82"/>
      <c r="GPD5" s="82"/>
      <c r="GPE5" s="82"/>
      <c r="GPF5" s="82"/>
      <c r="GPG5" s="82"/>
      <c r="GPH5" s="82"/>
      <c r="GPI5" s="82"/>
      <c r="GPJ5" s="82"/>
      <c r="GPK5" s="82"/>
      <c r="GPL5" s="82"/>
      <c r="GPM5" s="82"/>
      <c r="GPN5" s="82"/>
      <c r="GPO5" s="82"/>
      <c r="GPP5" s="82"/>
      <c r="GPQ5" s="82"/>
      <c r="GPR5" s="82"/>
      <c r="GPS5" s="82"/>
      <c r="GPT5" s="82"/>
      <c r="GPU5" s="82"/>
      <c r="GPV5" s="82"/>
      <c r="GPW5" s="82"/>
      <c r="GPX5" s="82"/>
      <c r="GPY5" s="82"/>
      <c r="GPZ5" s="82"/>
      <c r="GQA5" s="82"/>
      <c r="GQB5" s="82"/>
      <c r="GQC5" s="82"/>
      <c r="GQD5" s="82"/>
      <c r="GQE5" s="82"/>
      <c r="GQF5" s="82"/>
      <c r="GQG5" s="82"/>
      <c r="GQH5" s="82"/>
      <c r="GQI5" s="82"/>
      <c r="GQJ5" s="82"/>
      <c r="GQK5" s="82"/>
      <c r="GQL5" s="82"/>
      <c r="GQM5" s="82"/>
      <c r="GQN5" s="82"/>
      <c r="GQO5" s="82"/>
      <c r="GQP5" s="82"/>
      <c r="GQQ5" s="82"/>
      <c r="GQR5" s="82"/>
      <c r="GQS5" s="82"/>
      <c r="GQT5" s="82"/>
      <c r="GQU5" s="82"/>
      <c r="GQV5" s="82"/>
      <c r="GQW5" s="82"/>
      <c r="GQX5" s="82"/>
      <c r="GQY5" s="82"/>
      <c r="GQZ5" s="82"/>
      <c r="GRA5" s="82"/>
      <c r="GRB5" s="82"/>
      <c r="GRC5" s="82"/>
      <c r="GRD5" s="82"/>
      <c r="GRE5" s="82"/>
      <c r="GRF5" s="82"/>
      <c r="GRG5" s="82"/>
      <c r="GRH5" s="82"/>
      <c r="GRI5" s="82"/>
      <c r="GRJ5" s="82"/>
      <c r="GRK5" s="82"/>
      <c r="GRL5" s="82"/>
      <c r="GRM5" s="82"/>
      <c r="GRN5" s="82"/>
      <c r="GRO5" s="82"/>
      <c r="GRP5" s="82"/>
      <c r="GRQ5" s="82"/>
      <c r="GRR5" s="82"/>
      <c r="GRS5" s="82"/>
      <c r="GRT5" s="82"/>
      <c r="GRU5" s="82"/>
      <c r="GRV5" s="82"/>
      <c r="GRW5" s="82"/>
      <c r="GRX5" s="82"/>
      <c r="GRY5" s="82"/>
      <c r="GRZ5" s="82"/>
      <c r="GSA5" s="82"/>
      <c r="GSB5" s="82"/>
      <c r="GSC5" s="82"/>
      <c r="GSD5" s="82"/>
      <c r="GSE5" s="82"/>
      <c r="GSF5" s="82"/>
      <c r="GSG5" s="82"/>
      <c r="GSH5" s="82"/>
      <c r="GSI5" s="82"/>
      <c r="GSJ5" s="82"/>
      <c r="GSK5" s="82"/>
      <c r="GSL5" s="82"/>
      <c r="GSM5" s="82"/>
      <c r="GSN5" s="82"/>
      <c r="GSO5" s="82"/>
      <c r="GSP5" s="82"/>
      <c r="GSQ5" s="82"/>
      <c r="GSR5" s="82"/>
      <c r="GSS5" s="82"/>
      <c r="GST5" s="82"/>
      <c r="GSU5" s="82"/>
      <c r="GSV5" s="82"/>
      <c r="GSW5" s="82"/>
      <c r="GSX5" s="82"/>
      <c r="GSY5" s="82"/>
      <c r="GSZ5" s="82"/>
      <c r="GTA5" s="82"/>
      <c r="GTB5" s="82"/>
      <c r="GTC5" s="82"/>
      <c r="GTD5" s="82"/>
      <c r="GTE5" s="82"/>
      <c r="GTF5" s="82"/>
      <c r="GTG5" s="82"/>
      <c r="GTH5" s="82"/>
      <c r="GTI5" s="82"/>
      <c r="GTJ5" s="82"/>
      <c r="GTK5" s="82"/>
      <c r="GTL5" s="82"/>
      <c r="GTM5" s="82"/>
      <c r="GTN5" s="82"/>
      <c r="GTO5" s="82"/>
      <c r="GTP5" s="82"/>
      <c r="GTQ5" s="82"/>
      <c r="GTR5" s="82"/>
      <c r="GTS5" s="82"/>
      <c r="GTT5" s="82"/>
      <c r="GTU5" s="82"/>
      <c r="GTV5" s="82"/>
      <c r="GTW5" s="82"/>
      <c r="GTX5" s="82"/>
      <c r="GTY5" s="82"/>
      <c r="GTZ5" s="82"/>
      <c r="GUA5" s="82"/>
      <c r="GUB5" s="82"/>
      <c r="GUC5" s="82"/>
      <c r="GUD5" s="82"/>
      <c r="GUE5" s="82"/>
      <c r="GUF5" s="82"/>
      <c r="GUG5" s="82"/>
      <c r="GUH5" s="82"/>
      <c r="GUI5" s="82"/>
      <c r="GUJ5" s="82"/>
      <c r="GUK5" s="82"/>
      <c r="GUL5" s="82"/>
      <c r="GUM5" s="82"/>
      <c r="GUN5" s="82"/>
      <c r="GUO5" s="82"/>
      <c r="GUP5" s="82"/>
      <c r="GUQ5" s="82"/>
      <c r="GUR5" s="82"/>
      <c r="GUS5" s="82"/>
      <c r="GUT5" s="82"/>
      <c r="GUU5" s="82"/>
      <c r="GUV5" s="82"/>
      <c r="GUW5" s="82"/>
      <c r="GUX5" s="82"/>
      <c r="GUY5" s="82"/>
      <c r="GUZ5" s="82"/>
      <c r="GVA5" s="82"/>
      <c r="GVB5" s="82"/>
      <c r="GVC5" s="82"/>
      <c r="GVD5" s="82"/>
      <c r="GVE5" s="82"/>
      <c r="GVF5" s="82"/>
      <c r="GVG5" s="82"/>
      <c r="GVH5" s="82"/>
      <c r="GVI5" s="82"/>
      <c r="GVJ5" s="82"/>
      <c r="GVK5" s="82"/>
      <c r="GVL5" s="82"/>
      <c r="GVM5" s="82"/>
      <c r="GVN5" s="82"/>
      <c r="GVO5" s="82"/>
      <c r="GVP5" s="82"/>
      <c r="GVQ5" s="82"/>
      <c r="GVR5" s="82"/>
      <c r="GVS5" s="82"/>
      <c r="GVT5" s="82"/>
      <c r="GVU5" s="82"/>
      <c r="GVV5" s="82"/>
      <c r="GVW5" s="82"/>
      <c r="GVX5" s="82"/>
      <c r="GVY5" s="82"/>
      <c r="GVZ5" s="82"/>
      <c r="GWA5" s="82"/>
      <c r="GWB5" s="82"/>
      <c r="GWC5" s="82"/>
      <c r="GWD5" s="82"/>
      <c r="GWE5" s="82"/>
      <c r="GWF5" s="82"/>
      <c r="GWG5" s="82"/>
      <c r="GWH5" s="82"/>
      <c r="GWI5" s="82"/>
      <c r="GWJ5" s="82"/>
      <c r="GWK5" s="82"/>
      <c r="GWL5" s="82"/>
      <c r="GWM5" s="82"/>
      <c r="GWN5" s="82"/>
      <c r="GWO5" s="82"/>
      <c r="GWP5" s="82"/>
      <c r="GWQ5" s="82"/>
      <c r="GWR5" s="82"/>
      <c r="GWS5" s="82"/>
      <c r="GWT5" s="82"/>
      <c r="GWU5" s="82"/>
      <c r="GWV5" s="82"/>
      <c r="GWW5" s="82"/>
      <c r="GWX5" s="82"/>
      <c r="GWY5" s="82"/>
      <c r="GWZ5" s="82"/>
      <c r="GXA5" s="82"/>
      <c r="GXB5" s="82"/>
      <c r="GXC5" s="82"/>
      <c r="GXD5" s="82"/>
      <c r="GXE5" s="82"/>
      <c r="GXF5" s="82"/>
      <c r="GXG5" s="82"/>
      <c r="GXH5" s="82"/>
      <c r="GXI5" s="82"/>
      <c r="GXJ5" s="82"/>
      <c r="GXK5" s="82"/>
      <c r="GXL5" s="82"/>
      <c r="GXM5" s="82"/>
      <c r="GXN5" s="82"/>
      <c r="GXO5" s="82"/>
      <c r="GXP5" s="82"/>
      <c r="GXQ5" s="82"/>
      <c r="GXR5" s="82"/>
      <c r="GXS5" s="82"/>
      <c r="GXT5" s="82"/>
      <c r="GXU5" s="82"/>
      <c r="GXV5" s="82"/>
      <c r="GXW5" s="82"/>
      <c r="GXX5" s="82"/>
      <c r="GXY5" s="82"/>
      <c r="GXZ5" s="82"/>
      <c r="GYA5" s="82"/>
      <c r="GYB5" s="82"/>
      <c r="GYC5" s="82"/>
      <c r="GYD5" s="82"/>
      <c r="GYE5" s="82"/>
      <c r="GYF5" s="82"/>
      <c r="GYG5" s="82"/>
      <c r="GYH5" s="82"/>
      <c r="GYI5" s="82"/>
      <c r="GYJ5" s="82"/>
      <c r="GYK5" s="82"/>
      <c r="GYL5" s="82"/>
      <c r="GYM5" s="82"/>
      <c r="GYN5" s="82"/>
      <c r="GYO5" s="82"/>
      <c r="GYP5" s="82"/>
      <c r="GYQ5" s="82"/>
      <c r="GYR5" s="82"/>
      <c r="GYS5" s="82"/>
      <c r="GYT5" s="82"/>
      <c r="GYU5" s="82"/>
      <c r="GYV5" s="82"/>
      <c r="GYW5" s="82"/>
      <c r="GYX5" s="82"/>
      <c r="GYY5" s="82"/>
      <c r="GYZ5" s="82"/>
      <c r="GZA5" s="82"/>
      <c r="GZB5" s="82"/>
      <c r="GZC5" s="82"/>
      <c r="GZD5" s="82"/>
      <c r="GZE5" s="82"/>
      <c r="GZF5" s="82"/>
      <c r="GZG5" s="82"/>
      <c r="GZH5" s="82"/>
      <c r="GZI5" s="82"/>
      <c r="GZJ5" s="82"/>
      <c r="GZK5" s="82"/>
      <c r="GZL5" s="82"/>
      <c r="GZM5" s="82"/>
      <c r="GZN5" s="82"/>
      <c r="GZO5" s="82"/>
      <c r="GZP5" s="82"/>
      <c r="GZQ5" s="82"/>
      <c r="GZR5" s="82"/>
      <c r="GZS5" s="82"/>
      <c r="GZT5" s="82"/>
      <c r="GZU5" s="82"/>
      <c r="GZV5" s="82"/>
      <c r="GZW5" s="82"/>
      <c r="GZX5" s="82"/>
      <c r="GZY5" s="82"/>
      <c r="GZZ5" s="82"/>
      <c r="HAA5" s="82"/>
      <c r="HAB5" s="82"/>
      <c r="HAC5" s="82"/>
      <c r="HAD5" s="82"/>
      <c r="HAE5" s="82"/>
      <c r="HAF5" s="82"/>
      <c r="HAG5" s="82"/>
      <c r="HAH5" s="82"/>
      <c r="HAI5" s="82"/>
      <c r="HAJ5" s="82"/>
      <c r="HAK5" s="82"/>
      <c r="HAL5" s="82"/>
      <c r="HAM5" s="82"/>
      <c r="HAN5" s="82"/>
      <c r="HAO5" s="82"/>
      <c r="HAP5" s="82"/>
      <c r="HAQ5" s="82"/>
      <c r="HAR5" s="82"/>
      <c r="HAS5" s="82"/>
      <c r="HAT5" s="82"/>
      <c r="HAU5" s="82"/>
      <c r="HAV5" s="82"/>
      <c r="HAW5" s="82"/>
      <c r="HAX5" s="82"/>
      <c r="HAY5" s="82"/>
      <c r="HAZ5" s="82"/>
      <c r="HBA5" s="82"/>
      <c r="HBB5" s="82"/>
      <c r="HBC5" s="82"/>
      <c r="HBD5" s="82"/>
      <c r="HBE5" s="82"/>
      <c r="HBF5" s="82"/>
      <c r="HBG5" s="82"/>
      <c r="HBH5" s="82"/>
      <c r="HBI5" s="82"/>
      <c r="HBJ5" s="82"/>
      <c r="HBK5" s="82"/>
      <c r="HBL5" s="82"/>
      <c r="HBM5" s="82"/>
      <c r="HBN5" s="82"/>
      <c r="HBO5" s="82"/>
      <c r="HBP5" s="82"/>
      <c r="HBQ5" s="82"/>
      <c r="HBR5" s="82"/>
      <c r="HBS5" s="82"/>
      <c r="HBT5" s="82"/>
      <c r="HBU5" s="82"/>
      <c r="HBV5" s="82"/>
      <c r="HBW5" s="82"/>
      <c r="HBX5" s="82"/>
      <c r="HBY5" s="82"/>
      <c r="HBZ5" s="82"/>
      <c r="HCA5" s="82"/>
      <c r="HCB5" s="82"/>
      <c r="HCC5" s="82"/>
      <c r="HCD5" s="82"/>
      <c r="HCE5" s="82"/>
      <c r="HCF5" s="82"/>
      <c r="HCG5" s="82"/>
      <c r="HCH5" s="82"/>
      <c r="HCI5" s="82"/>
      <c r="HCJ5" s="82"/>
      <c r="HCK5" s="82"/>
      <c r="HCL5" s="82"/>
      <c r="HCM5" s="82"/>
      <c r="HCN5" s="82"/>
      <c r="HCO5" s="82"/>
      <c r="HCP5" s="82"/>
      <c r="HCQ5" s="82"/>
      <c r="HCR5" s="82"/>
      <c r="HCS5" s="82"/>
      <c r="HCT5" s="82"/>
      <c r="HCU5" s="82"/>
      <c r="HCV5" s="82"/>
      <c r="HCW5" s="82"/>
      <c r="HCX5" s="82"/>
      <c r="HCY5" s="82"/>
      <c r="HCZ5" s="82"/>
      <c r="HDA5" s="82"/>
      <c r="HDB5" s="82"/>
      <c r="HDC5" s="82"/>
      <c r="HDD5" s="82"/>
      <c r="HDE5" s="82"/>
      <c r="HDF5" s="82"/>
      <c r="HDG5" s="82"/>
      <c r="HDH5" s="82"/>
      <c r="HDI5" s="82"/>
      <c r="HDJ5" s="82"/>
      <c r="HDK5" s="82"/>
      <c r="HDL5" s="82"/>
      <c r="HDM5" s="82"/>
      <c r="HDN5" s="82"/>
      <c r="HDO5" s="82"/>
      <c r="HDP5" s="82"/>
      <c r="HDQ5" s="82"/>
      <c r="HDR5" s="82"/>
      <c r="HDS5" s="82"/>
      <c r="HDT5" s="82"/>
      <c r="HDU5" s="82"/>
      <c r="HDV5" s="82"/>
      <c r="HDW5" s="82"/>
      <c r="HDX5" s="82"/>
      <c r="HDY5" s="82"/>
      <c r="HDZ5" s="82"/>
      <c r="HEA5" s="82"/>
      <c r="HEB5" s="82"/>
      <c r="HEC5" s="82"/>
      <c r="HED5" s="82"/>
      <c r="HEE5" s="82"/>
      <c r="HEF5" s="82"/>
      <c r="HEG5" s="82"/>
      <c r="HEH5" s="82"/>
      <c r="HEI5" s="82"/>
      <c r="HEJ5" s="82"/>
      <c r="HEK5" s="82"/>
      <c r="HEL5" s="82"/>
      <c r="HEM5" s="82"/>
      <c r="HEN5" s="82"/>
      <c r="HEO5" s="82"/>
      <c r="HEP5" s="82"/>
      <c r="HEQ5" s="82"/>
      <c r="HER5" s="82"/>
      <c r="HES5" s="82"/>
      <c r="HET5" s="82"/>
      <c r="HEU5" s="82"/>
      <c r="HEV5" s="82"/>
      <c r="HEW5" s="82"/>
      <c r="HEX5" s="82"/>
      <c r="HEY5" s="82"/>
      <c r="HEZ5" s="82"/>
      <c r="HFA5" s="82"/>
      <c r="HFB5" s="82"/>
      <c r="HFC5" s="82"/>
      <c r="HFD5" s="82"/>
      <c r="HFE5" s="82"/>
      <c r="HFF5" s="82"/>
      <c r="HFG5" s="82"/>
      <c r="HFH5" s="82"/>
      <c r="HFI5" s="82"/>
      <c r="HFJ5" s="82"/>
      <c r="HFK5" s="82"/>
      <c r="HFL5" s="82"/>
      <c r="HFM5" s="82"/>
      <c r="HFN5" s="82"/>
      <c r="HFO5" s="82"/>
      <c r="HFP5" s="82"/>
      <c r="HFQ5" s="82"/>
      <c r="HFR5" s="82"/>
      <c r="HFS5" s="82"/>
      <c r="HFT5" s="82"/>
      <c r="HFU5" s="82"/>
      <c r="HFV5" s="82"/>
      <c r="HFW5" s="82"/>
      <c r="HFX5" s="82"/>
      <c r="HFY5" s="82"/>
      <c r="HFZ5" s="82"/>
      <c r="HGA5" s="82"/>
      <c r="HGB5" s="82"/>
      <c r="HGC5" s="82"/>
      <c r="HGD5" s="82"/>
      <c r="HGE5" s="82"/>
      <c r="HGF5" s="82"/>
      <c r="HGG5" s="82"/>
      <c r="HGH5" s="82"/>
      <c r="HGI5" s="82"/>
      <c r="HGJ5" s="82"/>
      <c r="HGK5" s="82"/>
      <c r="HGL5" s="82"/>
      <c r="HGM5" s="82"/>
      <c r="HGN5" s="82"/>
      <c r="HGO5" s="82"/>
      <c r="HGP5" s="82"/>
      <c r="HGQ5" s="82"/>
      <c r="HGR5" s="82"/>
      <c r="HGS5" s="82"/>
      <c r="HGT5" s="82"/>
      <c r="HGU5" s="82"/>
      <c r="HGV5" s="82"/>
      <c r="HGW5" s="82"/>
      <c r="HGX5" s="82"/>
      <c r="HGY5" s="82"/>
      <c r="HGZ5" s="82"/>
      <c r="HHA5" s="82"/>
      <c r="HHB5" s="82"/>
      <c r="HHC5" s="82"/>
      <c r="HHD5" s="82"/>
      <c r="HHE5" s="82"/>
      <c r="HHF5" s="82"/>
      <c r="HHG5" s="82"/>
      <c r="HHH5" s="82"/>
      <c r="HHI5" s="82"/>
      <c r="HHJ5" s="82"/>
      <c r="HHK5" s="82"/>
      <c r="HHL5" s="82"/>
      <c r="HHM5" s="82"/>
      <c r="HHN5" s="82"/>
      <c r="HHO5" s="82"/>
      <c r="HHP5" s="82"/>
      <c r="HHQ5" s="82"/>
      <c r="HHR5" s="82"/>
      <c r="HHS5" s="82"/>
      <c r="HHT5" s="82"/>
      <c r="HHU5" s="82"/>
      <c r="HHV5" s="82"/>
      <c r="HHW5" s="82"/>
      <c r="HHX5" s="82"/>
      <c r="HHY5" s="82"/>
      <c r="HHZ5" s="82"/>
      <c r="HIA5" s="82"/>
      <c r="HIB5" s="82"/>
      <c r="HIC5" s="82"/>
      <c r="HID5" s="82"/>
      <c r="HIE5" s="82"/>
      <c r="HIF5" s="82"/>
      <c r="HIG5" s="82"/>
      <c r="HIH5" s="82"/>
      <c r="HII5" s="82"/>
      <c r="HIJ5" s="82"/>
      <c r="HIK5" s="82"/>
      <c r="HIL5" s="82"/>
      <c r="HIM5" s="82"/>
      <c r="HIN5" s="82"/>
      <c r="HIO5" s="82"/>
      <c r="HIP5" s="82"/>
      <c r="HIQ5" s="82"/>
      <c r="HIR5" s="82"/>
      <c r="HIS5" s="82"/>
      <c r="HIT5" s="82"/>
      <c r="HIU5" s="82"/>
      <c r="HIV5" s="82"/>
      <c r="HIW5" s="82"/>
      <c r="HIX5" s="82"/>
      <c r="HIY5" s="82"/>
      <c r="HIZ5" s="82"/>
      <c r="HJA5" s="82"/>
      <c r="HJB5" s="82"/>
      <c r="HJC5" s="82"/>
      <c r="HJD5" s="82"/>
      <c r="HJE5" s="82"/>
      <c r="HJF5" s="82"/>
      <c r="HJG5" s="82"/>
      <c r="HJH5" s="82"/>
      <c r="HJI5" s="82"/>
      <c r="HJJ5" s="82"/>
      <c r="HJK5" s="82"/>
      <c r="HJL5" s="82"/>
      <c r="HJM5" s="82"/>
      <c r="HJN5" s="82"/>
      <c r="HJO5" s="82"/>
      <c r="HJP5" s="82"/>
      <c r="HJQ5" s="82"/>
      <c r="HJR5" s="82"/>
      <c r="HJS5" s="82"/>
      <c r="HJT5" s="82"/>
      <c r="HJU5" s="82"/>
      <c r="HJV5" s="82"/>
      <c r="HJW5" s="82"/>
      <c r="HJX5" s="82"/>
      <c r="HJY5" s="82"/>
      <c r="HJZ5" s="82"/>
      <c r="HKA5" s="82"/>
      <c r="HKB5" s="82"/>
      <c r="HKC5" s="82"/>
      <c r="HKD5" s="82"/>
      <c r="HKE5" s="82"/>
      <c r="HKF5" s="82"/>
      <c r="HKG5" s="82"/>
      <c r="HKH5" s="82"/>
      <c r="HKI5" s="82"/>
      <c r="HKJ5" s="82"/>
      <c r="HKK5" s="82"/>
      <c r="HKL5" s="82"/>
      <c r="HKM5" s="82"/>
      <c r="HKN5" s="82"/>
      <c r="HKO5" s="82"/>
      <c r="HKP5" s="82"/>
      <c r="HKQ5" s="82"/>
      <c r="HKR5" s="82"/>
      <c r="HKS5" s="82"/>
      <c r="HKT5" s="82"/>
      <c r="HKU5" s="82"/>
      <c r="HKV5" s="82"/>
      <c r="HKW5" s="82"/>
      <c r="HKX5" s="82"/>
      <c r="HKY5" s="82"/>
      <c r="HKZ5" s="82"/>
      <c r="HLA5" s="82"/>
      <c r="HLB5" s="82"/>
      <c r="HLC5" s="82"/>
      <c r="HLD5" s="82"/>
      <c r="HLE5" s="82"/>
      <c r="HLF5" s="82"/>
      <c r="HLG5" s="82"/>
      <c r="HLH5" s="82"/>
      <c r="HLI5" s="82"/>
      <c r="HLJ5" s="82"/>
      <c r="HLK5" s="82"/>
      <c r="HLL5" s="82"/>
      <c r="HLM5" s="82"/>
      <c r="HLN5" s="82"/>
      <c r="HLO5" s="82"/>
      <c r="HLP5" s="82"/>
      <c r="HLQ5" s="82"/>
      <c r="HLR5" s="82"/>
      <c r="HLS5" s="82"/>
      <c r="HLT5" s="82"/>
      <c r="HLU5" s="82"/>
      <c r="HLV5" s="82"/>
      <c r="HLW5" s="82"/>
      <c r="HLX5" s="82"/>
      <c r="HLY5" s="82"/>
      <c r="HLZ5" s="82"/>
      <c r="HMA5" s="82"/>
      <c r="HMB5" s="82"/>
      <c r="HMC5" s="82"/>
      <c r="HMD5" s="82"/>
      <c r="HME5" s="82"/>
      <c r="HMF5" s="82"/>
      <c r="HMG5" s="82"/>
      <c r="HMH5" s="82"/>
      <c r="HMI5" s="82"/>
      <c r="HMJ5" s="82"/>
      <c r="HMK5" s="82"/>
      <c r="HML5" s="82"/>
      <c r="HMM5" s="82"/>
      <c r="HMN5" s="82"/>
      <c r="HMO5" s="82"/>
      <c r="HMP5" s="82"/>
      <c r="HMQ5" s="82"/>
      <c r="HMR5" s="82"/>
      <c r="HMS5" s="82"/>
      <c r="HMT5" s="82"/>
      <c r="HMU5" s="82"/>
      <c r="HMV5" s="82"/>
      <c r="HMW5" s="82"/>
      <c r="HMX5" s="82"/>
      <c r="HMY5" s="82"/>
      <c r="HMZ5" s="82"/>
      <c r="HNA5" s="82"/>
      <c r="HNB5" s="82"/>
      <c r="HNC5" s="82"/>
      <c r="HND5" s="82"/>
      <c r="HNE5" s="82"/>
      <c r="HNF5" s="82"/>
      <c r="HNG5" s="82"/>
      <c r="HNH5" s="82"/>
      <c r="HNI5" s="82"/>
      <c r="HNJ5" s="82"/>
      <c r="HNK5" s="82"/>
      <c r="HNL5" s="82"/>
      <c r="HNM5" s="82"/>
      <c r="HNN5" s="82"/>
      <c r="HNO5" s="82"/>
      <c r="HNP5" s="82"/>
      <c r="HNQ5" s="82"/>
      <c r="HNR5" s="82"/>
      <c r="HNS5" s="82"/>
      <c r="HNT5" s="82"/>
      <c r="HNU5" s="82"/>
      <c r="HNV5" s="82"/>
      <c r="HNW5" s="82"/>
      <c r="HNX5" s="82"/>
      <c r="HNY5" s="82"/>
      <c r="HNZ5" s="82"/>
      <c r="HOA5" s="82"/>
      <c r="HOB5" s="82"/>
      <c r="HOC5" s="82"/>
      <c r="HOD5" s="82"/>
      <c r="HOE5" s="82"/>
      <c r="HOF5" s="82"/>
      <c r="HOG5" s="82"/>
      <c r="HOH5" s="82"/>
      <c r="HOI5" s="82"/>
      <c r="HOJ5" s="82"/>
      <c r="HOK5" s="82"/>
      <c r="HOL5" s="82"/>
      <c r="HOM5" s="82"/>
      <c r="HON5" s="82"/>
      <c r="HOO5" s="82"/>
      <c r="HOP5" s="82"/>
      <c r="HOQ5" s="82"/>
      <c r="HOR5" s="82"/>
      <c r="HOS5" s="82"/>
      <c r="HOT5" s="82"/>
      <c r="HOU5" s="82"/>
      <c r="HOV5" s="82"/>
      <c r="HOW5" s="82"/>
      <c r="HOX5" s="82"/>
      <c r="HOY5" s="82"/>
      <c r="HOZ5" s="82"/>
      <c r="HPA5" s="82"/>
      <c r="HPB5" s="82"/>
      <c r="HPC5" s="82"/>
      <c r="HPD5" s="82"/>
      <c r="HPE5" s="82"/>
      <c r="HPF5" s="82"/>
      <c r="HPG5" s="82"/>
      <c r="HPH5" s="82"/>
      <c r="HPI5" s="82"/>
      <c r="HPJ5" s="82"/>
      <c r="HPK5" s="82"/>
      <c r="HPL5" s="82"/>
      <c r="HPM5" s="82"/>
      <c r="HPN5" s="82"/>
      <c r="HPO5" s="82"/>
      <c r="HPP5" s="82"/>
      <c r="HPQ5" s="82"/>
      <c r="HPR5" s="82"/>
      <c r="HPS5" s="82"/>
      <c r="HPT5" s="82"/>
      <c r="HPU5" s="82"/>
      <c r="HPV5" s="82"/>
      <c r="HPW5" s="82"/>
      <c r="HPX5" s="82"/>
      <c r="HPY5" s="82"/>
      <c r="HPZ5" s="82"/>
      <c r="HQA5" s="82"/>
      <c r="HQB5" s="82"/>
      <c r="HQC5" s="82"/>
      <c r="HQD5" s="82"/>
      <c r="HQE5" s="82"/>
      <c r="HQF5" s="82"/>
      <c r="HQG5" s="82"/>
      <c r="HQH5" s="82"/>
      <c r="HQI5" s="82"/>
      <c r="HQJ5" s="82"/>
      <c r="HQK5" s="82"/>
      <c r="HQL5" s="82"/>
      <c r="HQM5" s="82"/>
      <c r="HQN5" s="82"/>
      <c r="HQO5" s="82"/>
      <c r="HQP5" s="82"/>
      <c r="HQQ5" s="82"/>
      <c r="HQR5" s="82"/>
      <c r="HQS5" s="82"/>
      <c r="HQT5" s="82"/>
      <c r="HQU5" s="82"/>
      <c r="HQV5" s="82"/>
      <c r="HQW5" s="82"/>
      <c r="HQX5" s="82"/>
      <c r="HQY5" s="82"/>
      <c r="HQZ5" s="82"/>
      <c r="HRA5" s="82"/>
      <c r="HRB5" s="82"/>
      <c r="HRC5" s="82"/>
      <c r="HRD5" s="82"/>
      <c r="HRE5" s="82"/>
      <c r="HRF5" s="82"/>
      <c r="HRG5" s="82"/>
      <c r="HRH5" s="82"/>
      <c r="HRI5" s="82"/>
      <c r="HRJ5" s="82"/>
      <c r="HRK5" s="82"/>
      <c r="HRL5" s="82"/>
      <c r="HRM5" s="82"/>
      <c r="HRN5" s="82"/>
      <c r="HRO5" s="82"/>
      <c r="HRP5" s="82"/>
      <c r="HRQ5" s="82"/>
      <c r="HRR5" s="82"/>
      <c r="HRS5" s="82"/>
      <c r="HRT5" s="82"/>
      <c r="HRU5" s="82"/>
      <c r="HRV5" s="82"/>
      <c r="HRW5" s="82"/>
      <c r="HRX5" s="82"/>
      <c r="HRY5" s="82"/>
      <c r="HRZ5" s="82"/>
      <c r="HSA5" s="82"/>
      <c r="HSB5" s="82"/>
      <c r="HSC5" s="82"/>
      <c r="HSD5" s="82"/>
      <c r="HSE5" s="82"/>
      <c r="HSF5" s="82"/>
      <c r="HSG5" s="82"/>
      <c r="HSH5" s="82"/>
      <c r="HSI5" s="82"/>
      <c r="HSJ5" s="82"/>
      <c r="HSK5" s="82"/>
      <c r="HSL5" s="82"/>
      <c r="HSM5" s="82"/>
      <c r="HSN5" s="82"/>
      <c r="HSO5" s="82"/>
      <c r="HSP5" s="82"/>
      <c r="HSQ5" s="82"/>
      <c r="HSR5" s="82"/>
      <c r="HSS5" s="82"/>
      <c r="HST5" s="82"/>
      <c r="HSU5" s="82"/>
      <c r="HSV5" s="82"/>
      <c r="HSW5" s="82"/>
      <c r="HSX5" s="82"/>
      <c r="HSY5" s="82"/>
      <c r="HSZ5" s="82"/>
      <c r="HTA5" s="82"/>
      <c r="HTB5" s="82"/>
      <c r="HTC5" s="82"/>
      <c r="HTD5" s="82"/>
      <c r="HTE5" s="82"/>
      <c r="HTF5" s="82"/>
      <c r="HTG5" s="82"/>
      <c r="HTH5" s="82"/>
      <c r="HTI5" s="82"/>
      <c r="HTJ5" s="82"/>
      <c r="HTK5" s="82"/>
      <c r="HTL5" s="82"/>
      <c r="HTM5" s="82"/>
      <c r="HTN5" s="82"/>
      <c r="HTO5" s="82"/>
      <c r="HTP5" s="82"/>
      <c r="HTQ5" s="82"/>
      <c r="HTR5" s="82"/>
      <c r="HTS5" s="82"/>
      <c r="HTT5" s="82"/>
      <c r="HTU5" s="82"/>
      <c r="HTV5" s="82"/>
      <c r="HTW5" s="82"/>
      <c r="HTX5" s="82"/>
      <c r="HTY5" s="82"/>
      <c r="HTZ5" s="82"/>
      <c r="HUA5" s="82"/>
      <c r="HUB5" s="82"/>
      <c r="HUC5" s="82"/>
      <c r="HUD5" s="82"/>
      <c r="HUE5" s="82"/>
      <c r="HUF5" s="82"/>
      <c r="HUG5" s="82"/>
      <c r="HUH5" s="82"/>
      <c r="HUI5" s="82"/>
      <c r="HUJ5" s="82"/>
      <c r="HUK5" s="82"/>
      <c r="HUL5" s="82"/>
      <c r="HUM5" s="82"/>
      <c r="HUN5" s="82"/>
      <c r="HUO5" s="82"/>
      <c r="HUP5" s="82"/>
      <c r="HUQ5" s="82"/>
      <c r="HUR5" s="82"/>
      <c r="HUS5" s="82"/>
      <c r="HUT5" s="82"/>
      <c r="HUU5" s="82"/>
      <c r="HUV5" s="82"/>
      <c r="HUW5" s="82"/>
      <c r="HUX5" s="82"/>
      <c r="HUY5" s="82"/>
      <c r="HUZ5" s="82"/>
      <c r="HVA5" s="82"/>
      <c r="HVB5" s="82"/>
      <c r="HVC5" s="82"/>
      <c r="HVD5" s="82"/>
      <c r="HVE5" s="82"/>
      <c r="HVF5" s="82"/>
      <c r="HVG5" s="82"/>
      <c r="HVH5" s="82"/>
      <c r="HVI5" s="82"/>
      <c r="HVJ5" s="82"/>
      <c r="HVK5" s="82"/>
      <c r="HVL5" s="82"/>
      <c r="HVM5" s="82"/>
      <c r="HVN5" s="82"/>
      <c r="HVO5" s="82"/>
      <c r="HVP5" s="82"/>
      <c r="HVQ5" s="82"/>
      <c r="HVR5" s="82"/>
      <c r="HVS5" s="82"/>
      <c r="HVT5" s="82"/>
      <c r="HVU5" s="82"/>
      <c r="HVV5" s="82"/>
      <c r="HVW5" s="82"/>
      <c r="HVX5" s="82"/>
      <c r="HVY5" s="82"/>
      <c r="HVZ5" s="82"/>
      <c r="HWA5" s="82"/>
      <c r="HWB5" s="82"/>
      <c r="HWC5" s="82"/>
      <c r="HWD5" s="82"/>
      <c r="HWE5" s="82"/>
      <c r="HWF5" s="82"/>
      <c r="HWG5" s="82"/>
      <c r="HWH5" s="82"/>
      <c r="HWI5" s="82"/>
      <c r="HWJ5" s="82"/>
      <c r="HWK5" s="82"/>
      <c r="HWL5" s="82"/>
      <c r="HWM5" s="82"/>
      <c r="HWN5" s="82"/>
      <c r="HWO5" s="82"/>
      <c r="HWP5" s="82"/>
      <c r="HWQ5" s="82"/>
      <c r="HWR5" s="82"/>
      <c r="HWS5" s="82"/>
      <c r="HWT5" s="82"/>
      <c r="HWU5" s="82"/>
      <c r="HWV5" s="82"/>
      <c r="HWW5" s="82"/>
      <c r="HWX5" s="82"/>
      <c r="HWY5" s="82"/>
      <c r="HWZ5" s="82"/>
      <c r="HXA5" s="82"/>
      <c r="HXB5" s="82"/>
      <c r="HXC5" s="82"/>
      <c r="HXD5" s="82"/>
      <c r="HXE5" s="82"/>
      <c r="HXF5" s="82"/>
      <c r="HXG5" s="82"/>
      <c r="HXH5" s="82"/>
      <c r="HXI5" s="82"/>
      <c r="HXJ5" s="82"/>
      <c r="HXK5" s="82"/>
      <c r="HXL5" s="82"/>
      <c r="HXM5" s="82"/>
      <c r="HXN5" s="82"/>
      <c r="HXO5" s="82"/>
      <c r="HXP5" s="82"/>
      <c r="HXQ5" s="82"/>
      <c r="HXR5" s="82"/>
      <c r="HXS5" s="82"/>
      <c r="HXT5" s="82"/>
      <c r="HXU5" s="82"/>
      <c r="HXV5" s="82"/>
      <c r="HXW5" s="82"/>
      <c r="HXX5" s="82"/>
      <c r="HXY5" s="82"/>
      <c r="HXZ5" s="82"/>
      <c r="HYA5" s="82"/>
      <c r="HYB5" s="82"/>
      <c r="HYC5" s="82"/>
      <c r="HYD5" s="82"/>
      <c r="HYE5" s="82"/>
      <c r="HYF5" s="82"/>
      <c r="HYG5" s="82"/>
      <c r="HYH5" s="82"/>
      <c r="HYI5" s="82"/>
      <c r="HYJ5" s="82"/>
      <c r="HYK5" s="82"/>
      <c r="HYL5" s="82"/>
      <c r="HYM5" s="82"/>
      <c r="HYN5" s="82"/>
      <c r="HYO5" s="82"/>
      <c r="HYP5" s="82"/>
      <c r="HYQ5" s="82"/>
      <c r="HYR5" s="82"/>
      <c r="HYS5" s="82"/>
      <c r="HYT5" s="82"/>
      <c r="HYU5" s="82"/>
      <c r="HYV5" s="82"/>
      <c r="HYW5" s="82"/>
      <c r="HYX5" s="82"/>
      <c r="HYY5" s="82"/>
      <c r="HYZ5" s="82"/>
      <c r="HZA5" s="82"/>
      <c r="HZB5" s="82"/>
      <c r="HZC5" s="82"/>
      <c r="HZD5" s="82"/>
      <c r="HZE5" s="82"/>
      <c r="HZF5" s="82"/>
      <c r="HZG5" s="82"/>
      <c r="HZH5" s="82"/>
      <c r="HZI5" s="82"/>
      <c r="HZJ5" s="82"/>
      <c r="HZK5" s="82"/>
      <c r="HZL5" s="82"/>
      <c r="HZM5" s="82"/>
      <c r="HZN5" s="82"/>
      <c r="HZO5" s="82"/>
      <c r="HZP5" s="82"/>
      <c r="HZQ5" s="82"/>
      <c r="HZR5" s="82"/>
      <c r="HZS5" s="82"/>
      <c r="HZT5" s="82"/>
      <c r="HZU5" s="82"/>
      <c r="HZV5" s="82"/>
      <c r="HZW5" s="82"/>
      <c r="HZX5" s="82"/>
      <c r="HZY5" s="82"/>
      <c r="HZZ5" s="82"/>
      <c r="IAA5" s="82"/>
      <c r="IAB5" s="82"/>
      <c r="IAC5" s="82"/>
      <c r="IAD5" s="82"/>
      <c r="IAE5" s="82"/>
      <c r="IAF5" s="82"/>
      <c r="IAG5" s="82"/>
      <c r="IAH5" s="82"/>
      <c r="IAI5" s="82"/>
      <c r="IAJ5" s="82"/>
      <c r="IAK5" s="82"/>
      <c r="IAL5" s="82"/>
      <c r="IAM5" s="82"/>
      <c r="IAN5" s="82"/>
      <c r="IAO5" s="82"/>
      <c r="IAP5" s="82"/>
      <c r="IAQ5" s="82"/>
      <c r="IAR5" s="82"/>
      <c r="IAS5" s="82"/>
      <c r="IAT5" s="82"/>
      <c r="IAU5" s="82"/>
      <c r="IAV5" s="82"/>
      <c r="IAW5" s="82"/>
      <c r="IAX5" s="82"/>
      <c r="IAY5" s="82"/>
      <c r="IAZ5" s="82"/>
      <c r="IBA5" s="82"/>
      <c r="IBB5" s="82"/>
      <c r="IBC5" s="82"/>
      <c r="IBD5" s="82"/>
      <c r="IBE5" s="82"/>
      <c r="IBF5" s="82"/>
      <c r="IBG5" s="82"/>
      <c r="IBH5" s="82"/>
      <c r="IBI5" s="82"/>
      <c r="IBJ5" s="82"/>
      <c r="IBK5" s="82"/>
      <c r="IBL5" s="82"/>
      <c r="IBM5" s="82"/>
      <c r="IBN5" s="82"/>
      <c r="IBO5" s="82"/>
      <c r="IBP5" s="82"/>
      <c r="IBQ5" s="82"/>
      <c r="IBR5" s="82"/>
      <c r="IBS5" s="82"/>
      <c r="IBT5" s="82"/>
      <c r="IBU5" s="82"/>
      <c r="IBV5" s="82"/>
      <c r="IBW5" s="82"/>
      <c r="IBX5" s="82"/>
      <c r="IBY5" s="82"/>
      <c r="IBZ5" s="82"/>
      <c r="ICA5" s="82"/>
      <c r="ICB5" s="82"/>
      <c r="ICC5" s="82"/>
      <c r="ICD5" s="82"/>
      <c r="ICE5" s="82"/>
      <c r="ICF5" s="82"/>
      <c r="ICG5" s="82"/>
      <c r="ICH5" s="82"/>
      <c r="ICI5" s="82"/>
      <c r="ICJ5" s="82"/>
      <c r="ICK5" s="82"/>
      <c r="ICL5" s="82"/>
      <c r="ICM5" s="82"/>
      <c r="ICN5" s="82"/>
      <c r="ICO5" s="82"/>
      <c r="ICP5" s="82"/>
      <c r="ICQ5" s="82"/>
      <c r="ICR5" s="82"/>
      <c r="ICS5" s="82"/>
      <c r="ICT5" s="82"/>
      <c r="ICU5" s="82"/>
      <c r="ICV5" s="82"/>
      <c r="ICW5" s="82"/>
      <c r="ICX5" s="82"/>
      <c r="ICY5" s="82"/>
      <c r="ICZ5" s="82"/>
      <c r="IDA5" s="82"/>
      <c r="IDB5" s="82"/>
      <c r="IDC5" s="82"/>
      <c r="IDD5" s="82"/>
      <c r="IDE5" s="82"/>
      <c r="IDF5" s="82"/>
      <c r="IDG5" s="82"/>
      <c r="IDH5" s="82"/>
      <c r="IDI5" s="82"/>
      <c r="IDJ5" s="82"/>
      <c r="IDK5" s="82"/>
      <c r="IDL5" s="82"/>
      <c r="IDM5" s="82"/>
      <c r="IDN5" s="82"/>
      <c r="IDO5" s="82"/>
      <c r="IDP5" s="82"/>
      <c r="IDQ5" s="82"/>
      <c r="IDR5" s="82"/>
      <c r="IDS5" s="82"/>
      <c r="IDT5" s="82"/>
      <c r="IDU5" s="82"/>
      <c r="IDV5" s="82"/>
      <c r="IDW5" s="82"/>
      <c r="IDX5" s="82"/>
      <c r="IDY5" s="82"/>
      <c r="IDZ5" s="82"/>
      <c r="IEA5" s="82"/>
      <c r="IEB5" s="82"/>
      <c r="IEC5" s="82"/>
      <c r="IED5" s="82"/>
      <c r="IEE5" s="82"/>
      <c r="IEF5" s="82"/>
      <c r="IEG5" s="82"/>
      <c r="IEH5" s="82"/>
      <c r="IEI5" s="82"/>
      <c r="IEJ5" s="82"/>
      <c r="IEK5" s="82"/>
      <c r="IEL5" s="82"/>
      <c r="IEM5" s="82"/>
      <c r="IEN5" s="82"/>
      <c r="IEO5" s="82"/>
      <c r="IEP5" s="82"/>
      <c r="IEQ5" s="82"/>
      <c r="IER5" s="82"/>
      <c r="IES5" s="82"/>
      <c r="IET5" s="82"/>
      <c r="IEU5" s="82"/>
      <c r="IEV5" s="82"/>
      <c r="IEW5" s="82"/>
      <c r="IEX5" s="82"/>
      <c r="IEY5" s="82"/>
      <c r="IEZ5" s="82"/>
      <c r="IFA5" s="82"/>
      <c r="IFB5" s="82"/>
      <c r="IFC5" s="82"/>
      <c r="IFD5" s="82"/>
      <c r="IFE5" s="82"/>
      <c r="IFF5" s="82"/>
      <c r="IFG5" s="82"/>
      <c r="IFH5" s="82"/>
      <c r="IFI5" s="82"/>
      <c r="IFJ5" s="82"/>
      <c r="IFK5" s="82"/>
      <c r="IFL5" s="82"/>
      <c r="IFM5" s="82"/>
      <c r="IFN5" s="82"/>
      <c r="IFO5" s="82"/>
      <c r="IFP5" s="82"/>
      <c r="IFQ5" s="82"/>
      <c r="IFR5" s="82"/>
      <c r="IFS5" s="82"/>
      <c r="IFT5" s="82"/>
      <c r="IFU5" s="82"/>
      <c r="IFV5" s="82"/>
      <c r="IFW5" s="82"/>
      <c r="IFX5" s="82"/>
      <c r="IFY5" s="82"/>
      <c r="IFZ5" s="82"/>
      <c r="IGA5" s="82"/>
      <c r="IGB5" s="82"/>
      <c r="IGC5" s="82"/>
      <c r="IGD5" s="82"/>
      <c r="IGE5" s="82"/>
      <c r="IGF5" s="82"/>
      <c r="IGG5" s="82"/>
      <c r="IGH5" s="82"/>
      <c r="IGI5" s="82"/>
      <c r="IGJ5" s="82"/>
      <c r="IGK5" s="82"/>
      <c r="IGL5" s="82"/>
      <c r="IGM5" s="82"/>
      <c r="IGN5" s="82"/>
      <c r="IGO5" s="82"/>
      <c r="IGP5" s="82"/>
      <c r="IGQ5" s="82"/>
      <c r="IGR5" s="82"/>
      <c r="IGS5" s="82"/>
      <c r="IGT5" s="82"/>
      <c r="IGU5" s="82"/>
      <c r="IGV5" s="82"/>
      <c r="IGW5" s="82"/>
      <c r="IGX5" s="82"/>
      <c r="IGY5" s="82"/>
      <c r="IGZ5" s="82"/>
      <c r="IHA5" s="82"/>
      <c r="IHB5" s="82"/>
      <c r="IHC5" s="82"/>
      <c r="IHD5" s="82"/>
      <c r="IHE5" s="82"/>
      <c r="IHF5" s="82"/>
      <c r="IHG5" s="82"/>
      <c r="IHH5" s="82"/>
      <c r="IHI5" s="82"/>
      <c r="IHJ5" s="82"/>
      <c r="IHK5" s="82"/>
      <c r="IHL5" s="82"/>
      <c r="IHM5" s="82"/>
      <c r="IHN5" s="82"/>
      <c r="IHO5" s="82"/>
      <c r="IHP5" s="82"/>
      <c r="IHQ5" s="82"/>
      <c r="IHR5" s="82"/>
      <c r="IHS5" s="82"/>
      <c r="IHT5" s="82"/>
      <c r="IHU5" s="82"/>
      <c r="IHV5" s="82"/>
      <c r="IHW5" s="82"/>
      <c r="IHX5" s="82"/>
      <c r="IHY5" s="82"/>
      <c r="IHZ5" s="82"/>
      <c r="IIA5" s="82"/>
      <c r="IIB5" s="82"/>
      <c r="IIC5" s="82"/>
      <c r="IID5" s="82"/>
      <c r="IIE5" s="82"/>
      <c r="IIF5" s="82"/>
      <c r="IIG5" s="82"/>
      <c r="IIH5" s="82"/>
      <c r="III5" s="82"/>
      <c r="IIJ5" s="82"/>
      <c r="IIK5" s="82"/>
      <c r="IIL5" s="82"/>
      <c r="IIM5" s="82"/>
      <c r="IIN5" s="82"/>
      <c r="IIO5" s="82"/>
      <c r="IIP5" s="82"/>
      <c r="IIQ5" s="82"/>
      <c r="IIR5" s="82"/>
      <c r="IIS5" s="82"/>
      <c r="IIT5" s="82"/>
      <c r="IIU5" s="82"/>
      <c r="IIV5" s="82"/>
      <c r="IIW5" s="82"/>
      <c r="IIX5" s="82"/>
      <c r="IIY5" s="82"/>
      <c r="IIZ5" s="82"/>
      <c r="IJA5" s="82"/>
      <c r="IJB5" s="82"/>
      <c r="IJC5" s="82"/>
      <c r="IJD5" s="82"/>
      <c r="IJE5" s="82"/>
      <c r="IJF5" s="82"/>
      <c r="IJG5" s="82"/>
      <c r="IJH5" s="82"/>
      <c r="IJI5" s="82"/>
      <c r="IJJ5" s="82"/>
      <c r="IJK5" s="82"/>
      <c r="IJL5" s="82"/>
      <c r="IJM5" s="82"/>
      <c r="IJN5" s="82"/>
      <c r="IJO5" s="82"/>
      <c r="IJP5" s="82"/>
      <c r="IJQ5" s="82"/>
      <c r="IJR5" s="82"/>
      <c r="IJS5" s="82"/>
      <c r="IJT5" s="82"/>
      <c r="IJU5" s="82"/>
      <c r="IJV5" s="82"/>
      <c r="IJW5" s="82"/>
      <c r="IJX5" s="82"/>
      <c r="IJY5" s="82"/>
      <c r="IJZ5" s="82"/>
      <c r="IKA5" s="82"/>
      <c r="IKB5" s="82"/>
      <c r="IKC5" s="82"/>
      <c r="IKD5" s="82"/>
      <c r="IKE5" s="82"/>
      <c r="IKF5" s="82"/>
      <c r="IKG5" s="82"/>
      <c r="IKH5" s="82"/>
      <c r="IKI5" s="82"/>
      <c r="IKJ5" s="82"/>
      <c r="IKK5" s="82"/>
      <c r="IKL5" s="82"/>
      <c r="IKM5" s="82"/>
      <c r="IKN5" s="82"/>
      <c r="IKO5" s="82"/>
      <c r="IKP5" s="82"/>
      <c r="IKQ5" s="82"/>
      <c r="IKR5" s="82"/>
      <c r="IKS5" s="82"/>
      <c r="IKT5" s="82"/>
      <c r="IKU5" s="82"/>
      <c r="IKV5" s="82"/>
      <c r="IKW5" s="82"/>
      <c r="IKX5" s="82"/>
      <c r="IKY5" s="82"/>
      <c r="IKZ5" s="82"/>
      <c r="ILA5" s="82"/>
      <c r="ILB5" s="82"/>
      <c r="ILC5" s="82"/>
      <c r="ILD5" s="82"/>
      <c r="ILE5" s="82"/>
      <c r="ILF5" s="82"/>
      <c r="ILG5" s="82"/>
      <c r="ILH5" s="82"/>
      <c r="ILI5" s="82"/>
      <c r="ILJ5" s="82"/>
      <c r="ILK5" s="82"/>
      <c r="ILL5" s="82"/>
      <c r="ILM5" s="82"/>
      <c r="ILN5" s="82"/>
      <c r="ILO5" s="82"/>
      <c r="ILP5" s="82"/>
      <c r="ILQ5" s="82"/>
      <c r="ILR5" s="82"/>
      <c r="ILS5" s="82"/>
      <c r="ILT5" s="82"/>
      <c r="ILU5" s="82"/>
      <c r="ILV5" s="82"/>
      <c r="ILW5" s="82"/>
      <c r="ILX5" s="82"/>
      <c r="ILY5" s="82"/>
      <c r="ILZ5" s="82"/>
      <c r="IMA5" s="82"/>
      <c r="IMB5" s="82"/>
      <c r="IMC5" s="82"/>
      <c r="IMD5" s="82"/>
      <c r="IME5" s="82"/>
      <c r="IMF5" s="82"/>
      <c r="IMG5" s="82"/>
      <c r="IMH5" s="82"/>
      <c r="IMI5" s="82"/>
      <c r="IMJ5" s="82"/>
      <c r="IMK5" s="82"/>
      <c r="IML5" s="82"/>
      <c r="IMM5" s="82"/>
      <c r="IMN5" s="82"/>
      <c r="IMO5" s="82"/>
      <c r="IMP5" s="82"/>
      <c r="IMQ5" s="82"/>
      <c r="IMR5" s="82"/>
      <c r="IMS5" s="82"/>
      <c r="IMT5" s="82"/>
      <c r="IMU5" s="82"/>
      <c r="IMV5" s="82"/>
      <c r="IMW5" s="82"/>
      <c r="IMX5" s="82"/>
      <c r="IMY5" s="82"/>
      <c r="IMZ5" s="82"/>
      <c r="INA5" s="82"/>
      <c r="INB5" s="82"/>
      <c r="INC5" s="82"/>
      <c r="IND5" s="82"/>
      <c r="INE5" s="82"/>
      <c r="INF5" s="82"/>
      <c r="ING5" s="82"/>
      <c r="INH5" s="82"/>
      <c r="INI5" s="82"/>
      <c r="INJ5" s="82"/>
      <c r="INK5" s="82"/>
      <c r="INL5" s="82"/>
      <c r="INM5" s="82"/>
      <c r="INN5" s="82"/>
      <c r="INO5" s="82"/>
      <c r="INP5" s="82"/>
      <c r="INQ5" s="82"/>
      <c r="INR5" s="82"/>
      <c r="INS5" s="82"/>
      <c r="INT5" s="82"/>
      <c r="INU5" s="82"/>
      <c r="INV5" s="82"/>
      <c r="INW5" s="82"/>
      <c r="INX5" s="82"/>
      <c r="INY5" s="82"/>
      <c r="INZ5" s="82"/>
      <c r="IOA5" s="82"/>
      <c r="IOB5" s="82"/>
      <c r="IOC5" s="82"/>
      <c r="IOD5" s="82"/>
      <c r="IOE5" s="82"/>
      <c r="IOF5" s="82"/>
      <c r="IOG5" s="82"/>
      <c r="IOH5" s="82"/>
      <c r="IOI5" s="82"/>
      <c r="IOJ5" s="82"/>
      <c r="IOK5" s="82"/>
      <c r="IOL5" s="82"/>
      <c r="IOM5" s="82"/>
      <c r="ION5" s="82"/>
      <c r="IOO5" s="82"/>
      <c r="IOP5" s="82"/>
      <c r="IOQ5" s="82"/>
      <c r="IOR5" s="82"/>
      <c r="IOS5" s="82"/>
      <c r="IOT5" s="82"/>
      <c r="IOU5" s="82"/>
      <c r="IOV5" s="82"/>
      <c r="IOW5" s="82"/>
      <c r="IOX5" s="82"/>
      <c r="IOY5" s="82"/>
      <c r="IOZ5" s="82"/>
      <c r="IPA5" s="82"/>
      <c r="IPB5" s="82"/>
      <c r="IPC5" s="82"/>
      <c r="IPD5" s="82"/>
      <c r="IPE5" s="82"/>
      <c r="IPF5" s="82"/>
      <c r="IPG5" s="82"/>
      <c r="IPH5" s="82"/>
      <c r="IPI5" s="82"/>
      <c r="IPJ5" s="82"/>
      <c r="IPK5" s="82"/>
      <c r="IPL5" s="82"/>
      <c r="IPM5" s="82"/>
      <c r="IPN5" s="82"/>
      <c r="IPO5" s="82"/>
      <c r="IPP5" s="82"/>
      <c r="IPQ5" s="82"/>
      <c r="IPR5" s="82"/>
      <c r="IPS5" s="82"/>
      <c r="IPT5" s="82"/>
      <c r="IPU5" s="82"/>
      <c r="IPV5" s="82"/>
      <c r="IPW5" s="82"/>
      <c r="IPX5" s="82"/>
      <c r="IPY5" s="82"/>
      <c r="IPZ5" s="82"/>
      <c r="IQA5" s="82"/>
      <c r="IQB5" s="82"/>
      <c r="IQC5" s="82"/>
      <c r="IQD5" s="82"/>
      <c r="IQE5" s="82"/>
      <c r="IQF5" s="82"/>
      <c r="IQG5" s="82"/>
      <c r="IQH5" s="82"/>
      <c r="IQI5" s="82"/>
      <c r="IQJ5" s="82"/>
      <c r="IQK5" s="82"/>
      <c r="IQL5" s="82"/>
      <c r="IQM5" s="82"/>
      <c r="IQN5" s="82"/>
      <c r="IQO5" s="82"/>
      <c r="IQP5" s="82"/>
      <c r="IQQ5" s="82"/>
      <c r="IQR5" s="82"/>
      <c r="IQS5" s="82"/>
      <c r="IQT5" s="82"/>
      <c r="IQU5" s="82"/>
      <c r="IQV5" s="82"/>
      <c r="IQW5" s="82"/>
      <c r="IQX5" s="82"/>
      <c r="IQY5" s="82"/>
      <c r="IQZ5" s="82"/>
      <c r="IRA5" s="82"/>
      <c r="IRB5" s="82"/>
      <c r="IRC5" s="82"/>
      <c r="IRD5" s="82"/>
      <c r="IRE5" s="82"/>
      <c r="IRF5" s="82"/>
      <c r="IRG5" s="82"/>
      <c r="IRH5" s="82"/>
      <c r="IRI5" s="82"/>
      <c r="IRJ5" s="82"/>
      <c r="IRK5" s="82"/>
      <c r="IRL5" s="82"/>
      <c r="IRM5" s="82"/>
      <c r="IRN5" s="82"/>
      <c r="IRO5" s="82"/>
      <c r="IRP5" s="82"/>
      <c r="IRQ5" s="82"/>
      <c r="IRR5" s="82"/>
      <c r="IRS5" s="82"/>
      <c r="IRT5" s="82"/>
      <c r="IRU5" s="82"/>
      <c r="IRV5" s="82"/>
      <c r="IRW5" s="82"/>
      <c r="IRX5" s="82"/>
      <c r="IRY5" s="82"/>
      <c r="IRZ5" s="82"/>
      <c r="ISA5" s="82"/>
      <c r="ISB5" s="82"/>
      <c r="ISC5" s="82"/>
      <c r="ISD5" s="82"/>
      <c r="ISE5" s="82"/>
      <c r="ISF5" s="82"/>
      <c r="ISG5" s="82"/>
      <c r="ISH5" s="82"/>
      <c r="ISI5" s="82"/>
      <c r="ISJ5" s="82"/>
      <c r="ISK5" s="82"/>
      <c r="ISL5" s="82"/>
      <c r="ISM5" s="82"/>
      <c r="ISN5" s="82"/>
      <c r="ISO5" s="82"/>
      <c r="ISP5" s="82"/>
      <c r="ISQ5" s="82"/>
      <c r="ISR5" s="82"/>
      <c r="ISS5" s="82"/>
      <c r="IST5" s="82"/>
      <c r="ISU5" s="82"/>
      <c r="ISV5" s="82"/>
      <c r="ISW5" s="82"/>
      <c r="ISX5" s="82"/>
      <c r="ISY5" s="82"/>
      <c r="ISZ5" s="82"/>
      <c r="ITA5" s="82"/>
      <c r="ITB5" s="82"/>
      <c r="ITC5" s="82"/>
      <c r="ITD5" s="82"/>
      <c r="ITE5" s="82"/>
      <c r="ITF5" s="82"/>
      <c r="ITG5" s="82"/>
      <c r="ITH5" s="82"/>
      <c r="ITI5" s="82"/>
      <c r="ITJ5" s="82"/>
      <c r="ITK5" s="82"/>
      <c r="ITL5" s="82"/>
      <c r="ITM5" s="82"/>
      <c r="ITN5" s="82"/>
      <c r="ITO5" s="82"/>
      <c r="ITP5" s="82"/>
      <c r="ITQ5" s="82"/>
      <c r="ITR5" s="82"/>
      <c r="ITS5" s="82"/>
      <c r="ITT5" s="82"/>
      <c r="ITU5" s="82"/>
      <c r="ITV5" s="82"/>
      <c r="ITW5" s="82"/>
      <c r="ITX5" s="82"/>
      <c r="ITY5" s="82"/>
      <c r="ITZ5" s="82"/>
      <c r="IUA5" s="82"/>
      <c r="IUB5" s="82"/>
      <c r="IUC5" s="82"/>
      <c r="IUD5" s="82"/>
      <c r="IUE5" s="82"/>
      <c r="IUF5" s="82"/>
      <c r="IUG5" s="82"/>
      <c r="IUH5" s="82"/>
      <c r="IUI5" s="82"/>
      <c r="IUJ5" s="82"/>
      <c r="IUK5" s="82"/>
      <c r="IUL5" s="82"/>
      <c r="IUM5" s="82"/>
      <c r="IUN5" s="82"/>
      <c r="IUO5" s="82"/>
      <c r="IUP5" s="82"/>
      <c r="IUQ5" s="82"/>
      <c r="IUR5" s="82"/>
      <c r="IUS5" s="82"/>
      <c r="IUT5" s="82"/>
      <c r="IUU5" s="82"/>
      <c r="IUV5" s="82"/>
      <c r="IUW5" s="82"/>
      <c r="IUX5" s="82"/>
      <c r="IUY5" s="82"/>
      <c r="IUZ5" s="82"/>
      <c r="IVA5" s="82"/>
      <c r="IVB5" s="82"/>
      <c r="IVC5" s="82"/>
      <c r="IVD5" s="82"/>
      <c r="IVE5" s="82"/>
      <c r="IVF5" s="82"/>
      <c r="IVG5" s="82"/>
      <c r="IVH5" s="82"/>
      <c r="IVI5" s="82"/>
      <c r="IVJ5" s="82"/>
      <c r="IVK5" s="82"/>
      <c r="IVL5" s="82"/>
      <c r="IVM5" s="82"/>
      <c r="IVN5" s="82"/>
      <c r="IVO5" s="82"/>
      <c r="IVP5" s="82"/>
      <c r="IVQ5" s="82"/>
      <c r="IVR5" s="82"/>
      <c r="IVS5" s="82"/>
      <c r="IVT5" s="82"/>
      <c r="IVU5" s="82"/>
      <c r="IVV5" s="82"/>
      <c r="IVW5" s="82"/>
      <c r="IVX5" s="82"/>
      <c r="IVY5" s="82"/>
      <c r="IVZ5" s="82"/>
      <c r="IWA5" s="82"/>
      <c r="IWB5" s="82"/>
      <c r="IWC5" s="82"/>
      <c r="IWD5" s="82"/>
      <c r="IWE5" s="82"/>
      <c r="IWF5" s="82"/>
      <c r="IWG5" s="82"/>
      <c r="IWH5" s="82"/>
      <c r="IWI5" s="82"/>
      <c r="IWJ5" s="82"/>
      <c r="IWK5" s="82"/>
      <c r="IWL5" s="82"/>
      <c r="IWM5" s="82"/>
      <c r="IWN5" s="82"/>
      <c r="IWO5" s="82"/>
      <c r="IWP5" s="82"/>
      <c r="IWQ5" s="82"/>
      <c r="IWR5" s="82"/>
      <c r="IWS5" s="82"/>
      <c r="IWT5" s="82"/>
      <c r="IWU5" s="82"/>
      <c r="IWV5" s="82"/>
      <c r="IWW5" s="82"/>
      <c r="IWX5" s="82"/>
      <c r="IWY5" s="82"/>
      <c r="IWZ5" s="82"/>
      <c r="IXA5" s="82"/>
      <c r="IXB5" s="82"/>
      <c r="IXC5" s="82"/>
      <c r="IXD5" s="82"/>
      <c r="IXE5" s="82"/>
      <c r="IXF5" s="82"/>
      <c r="IXG5" s="82"/>
      <c r="IXH5" s="82"/>
      <c r="IXI5" s="82"/>
      <c r="IXJ5" s="82"/>
      <c r="IXK5" s="82"/>
      <c r="IXL5" s="82"/>
      <c r="IXM5" s="82"/>
      <c r="IXN5" s="82"/>
      <c r="IXO5" s="82"/>
      <c r="IXP5" s="82"/>
      <c r="IXQ5" s="82"/>
      <c r="IXR5" s="82"/>
      <c r="IXS5" s="82"/>
      <c r="IXT5" s="82"/>
      <c r="IXU5" s="82"/>
      <c r="IXV5" s="82"/>
      <c r="IXW5" s="82"/>
      <c r="IXX5" s="82"/>
      <c r="IXY5" s="82"/>
      <c r="IXZ5" s="82"/>
      <c r="IYA5" s="82"/>
      <c r="IYB5" s="82"/>
      <c r="IYC5" s="82"/>
      <c r="IYD5" s="82"/>
      <c r="IYE5" s="82"/>
      <c r="IYF5" s="82"/>
      <c r="IYG5" s="82"/>
      <c r="IYH5" s="82"/>
      <c r="IYI5" s="82"/>
      <c r="IYJ5" s="82"/>
      <c r="IYK5" s="82"/>
      <c r="IYL5" s="82"/>
      <c r="IYM5" s="82"/>
      <c r="IYN5" s="82"/>
      <c r="IYO5" s="82"/>
      <c r="IYP5" s="82"/>
      <c r="IYQ5" s="82"/>
      <c r="IYR5" s="82"/>
      <c r="IYS5" s="82"/>
      <c r="IYT5" s="82"/>
      <c r="IYU5" s="82"/>
      <c r="IYV5" s="82"/>
      <c r="IYW5" s="82"/>
      <c r="IYX5" s="82"/>
      <c r="IYY5" s="82"/>
      <c r="IYZ5" s="82"/>
      <c r="IZA5" s="82"/>
      <c r="IZB5" s="82"/>
      <c r="IZC5" s="82"/>
      <c r="IZD5" s="82"/>
      <c r="IZE5" s="82"/>
      <c r="IZF5" s="82"/>
      <c r="IZG5" s="82"/>
      <c r="IZH5" s="82"/>
      <c r="IZI5" s="82"/>
      <c r="IZJ5" s="82"/>
      <c r="IZK5" s="82"/>
      <c r="IZL5" s="82"/>
      <c r="IZM5" s="82"/>
      <c r="IZN5" s="82"/>
      <c r="IZO5" s="82"/>
      <c r="IZP5" s="82"/>
      <c r="IZQ5" s="82"/>
      <c r="IZR5" s="82"/>
      <c r="IZS5" s="82"/>
      <c r="IZT5" s="82"/>
      <c r="IZU5" s="82"/>
      <c r="IZV5" s="82"/>
      <c r="IZW5" s="82"/>
      <c r="IZX5" s="82"/>
      <c r="IZY5" s="82"/>
      <c r="IZZ5" s="82"/>
      <c r="JAA5" s="82"/>
      <c r="JAB5" s="82"/>
      <c r="JAC5" s="82"/>
      <c r="JAD5" s="82"/>
      <c r="JAE5" s="82"/>
      <c r="JAF5" s="82"/>
      <c r="JAG5" s="82"/>
      <c r="JAH5" s="82"/>
      <c r="JAI5" s="82"/>
      <c r="JAJ5" s="82"/>
      <c r="JAK5" s="82"/>
      <c r="JAL5" s="82"/>
      <c r="JAM5" s="82"/>
      <c r="JAN5" s="82"/>
      <c r="JAO5" s="82"/>
      <c r="JAP5" s="82"/>
      <c r="JAQ5" s="82"/>
      <c r="JAR5" s="82"/>
      <c r="JAS5" s="82"/>
      <c r="JAT5" s="82"/>
      <c r="JAU5" s="82"/>
      <c r="JAV5" s="82"/>
      <c r="JAW5" s="82"/>
      <c r="JAX5" s="82"/>
      <c r="JAY5" s="82"/>
      <c r="JAZ5" s="82"/>
      <c r="JBA5" s="82"/>
      <c r="JBB5" s="82"/>
      <c r="JBC5" s="82"/>
      <c r="JBD5" s="82"/>
      <c r="JBE5" s="82"/>
      <c r="JBF5" s="82"/>
      <c r="JBG5" s="82"/>
      <c r="JBH5" s="82"/>
      <c r="JBI5" s="82"/>
      <c r="JBJ5" s="82"/>
      <c r="JBK5" s="82"/>
      <c r="JBL5" s="82"/>
      <c r="JBM5" s="82"/>
      <c r="JBN5" s="82"/>
      <c r="JBO5" s="82"/>
      <c r="JBP5" s="82"/>
      <c r="JBQ5" s="82"/>
      <c r="JBR5" s="82"/>
      <c r="JBS5" s="82"/>
      <c r="JBT5" s="82"/>
      <c r="JBU5" s="82"/>
      <c r="JBV5" s="82"/>
      <c r="JBW5" s="82"/>
      <c r="JBX5" s="82"/>
      <c r="JBY5" s="82"/>
      <c r="JBZ5" s="82"/>
      <c r="JCA5" s="82"/>
      <c r="JCB5" s="82"/>
      <c r="JCC5" s="82"/>
      <c r="JCD5" s="82"/>
      <c r="JCE5" s="82"/>
      <c r="JCF5" s="82"/>
      <c r="JCG5" s="82"/>
      <c r="JCH5" s="82"/>
      <c r="JCI5" s="82"/>
      <c r="JCJ5" s="82"/>
      <c r="JCK5" s="82"/>
      <c r="JCL5" s="82"/>
      <c r="JCM5" s="82"/>
      <c r="JCN5" s="82"/>
      <c r="JCO5" s="82"/>
      <c r="JCP5" s="82"/>
      <c r="JCQ5" s="82"/>
      <c r="JCR5" s="82"/>
      <c r="JCS5" s="82"/>
      <c r="JCT5" s="82"/>
      <c r="JCU5" s="82"/>
      <c r="JCV5" s="82"/>
      <c r="JCW5" s="82"/>
      <c r="JCX5" s="82"/>
      <c r="JCY5" s="82"/>
      <c r="JCZ5" s="82"/>
      <c r="JDA5" s="82"/>
      <c r="JDB5" s="82"/>
      <c r="JDC5" s="82"/>
      <c r="JDD5" s="82"/>
      <c r="JDE5" s="82"/>
      <c r="JDF5" s="82"/>
      <c r="JDG5" s="82"/>
      <c r="JDH5" s="82"/>
      <c r="JDI5" s="82"/>
      <c r="JDJ5" s="82"/>
      <c r="JDK5" s="82"/>
      <c r="JDL5" s="82"/>
      <c r="JDM5" s="82"/>
      <c r="JDN5" s="82"/>
      <c r="JDO5" s="82"/>
      <c r="JDP5" s="82"/>
      <c r="JDQ5" s="82"/>
      <c r="JDR5" s="82"/>
      <c r="JDS5" s="82"/>
      <c r="JDT5" s="82"/>
      <c r="JDU5" s="82"/>
      <c r="JDV5" s="82"/>
      <c r="JDW5" s="82"/>
      <c r="JDX5" s="82"/>
      <c r="JDY5" s="82"/>
      <c r="JDZ5" s="82"/>
      <c r="JEA5" s="82"/>
      <c r="JEB5" s="82"/>
      <c r="JEC5" s="82"/>
      <c r="JED5" s="82"/>
      <c r="JEE5" s="82"/>
      <c r="JEF5" s="82"/>
      <c r="JEG5" s="82"/>
      <c r="JEH5" s="82"/>
      <c r="JEI5" s="82"/>
      <c r="JEJ5" s="82"/>
      <c r="JEK5" s="82"/>
      <c r="JEL5" s="82"/>
      <c r="JEM5" s="82"/>
      <c r="JEN5" s="82"/>
      <c r="JEO5" s="82"/>
      <c r="JEP5" s="82"/>
      <c r="JEQ5" s="82"/>
      <c r="JER5" s="82"/>
      <c r="JES5" s="82"/>
      <c r="JET5" s="82"/>
      <c r="JEU5" s="82"/>
      <c r="JEV5" s="82"/>
      <c r="JEW5" s="82"/>
      <c r="JEX5" s="82"/>
      <c r="JEY5" s="82"/>
      <c r="JEZ5" s="82"/>
      <c r="JFA5" s="82"/>
      <c r="JFB5" s="82"/>
      <c r="JFC5" s="82"/>
      <c r="JFD5" s="82"/>
      <c r="JFE5" s="82"/>
      <c r="JFF5" s="82"/>
      <c r="JFG5" s="82"/>
      <c r="JFH5" s="82"/>
      <c r="JFI5" s="82"/>
      <c r="JFJ5" s="82"/>
      <c r="JFK5" s="82"/>
      <c r="JFL5" s="82"/>
      <c r="JFM5" s="82"/>
      <c r="JFN5" s="82"/>
      <c r="JFO5" s="82"/>
      <c r="JFP5" s="82"/>
      <c r="JFQ5" s="82"/>
      <c r="JFR5" s="82"/>
      <c r="JFS5" s="82"/>
      <c r="JFT5" s="82"/>
      <c r="JFU5" s="82"/>
      <c r="JFV5" s="82"/>
      <c r="JFW5" s="82"/>
      <c r="JFX5" s="82"/>
      <c r="JFY5" s="82"/>
      <c r="JFZ5" s="82"/>
      <c r="JGA5" s="82"/>
      <c r="JGB5" s="82"/>
      <c r="JGC5" s="82"/>
      <c r="JGD5" s="82"/>
      <c r="JGE5" s="82"/>
      <c r="JGF5" s="82"/>
      <c r="JGG5" s="82"/>
      <c r="JGH5" s="82"/>
      <c r="JGI5" s="82"/>
      <c r="JGJ5" s="82"/>
      <c r="JGK5" s="82"/>
      <c r="JGL5" s="82"/>
      <c r="JGM5" s="82"/>
      <c r="JGN5" s="82"/>
      <c r="JGO5" s="82"/>
      <c r="JGP5" s="82"/>
      <c r="JGQ5" s="82"/>
      <c r="JGR5" s="82"/>
      <c r="JGS5" s="82"/>
      <c r="JGT5" s="82"/>
      <c r="JGU5" s="82"/>
      <c r="JGV5" s="82"/>
      <c r="JGW5" s="82"/>
      <c r="JGX5" s="82"/>
      <c r="JGY5" s="82"/>
      <c r="JGZ5" s="82"/>
      <c r="JHA5" s="82"/>
      <c r="JHB5" s="82"/>
      <c r="JHC5" s="82"/>
      <c r="JHD5" s="82"/>
      <c r="JHE5" s="82"/>
      <c r="JHF5" s="82"/>
      <c r="JHG5" s="82"/>
      <c r="JHH5" s="82"/>
      <c r="JHI5" s="82"/>
      <c r="JHJ5" s="82"/>
      <c r="JHK5" s="82"/>
      <c r="JHL5" s="82"/>
      <c r="JHM5" s="82"/>
      <c r="JHN5" s="82"/>
      <c r="JHO5" s="82"/>
      <c r="JHP5" s="82"/>
      <c r="JHQ5" s="82"/>
      <c r="JHR5" s="82"/>
      <c r="JHS5" s="82"/>
      <c r="JHT5" s="82"/>
      <c r="JHU5" s="82"/>
      <c r="JHV5" s="82"/>
      <c r="JHW5" s="82"/>
      <c r="JHX5" s="82"/>
      <c r="JHY5" s="82"/>
      <c r="JHZ5" s="82"/>
      <c r="JIA5" s="82"/>
      <c r="JIB5" s="82"/>
      <c r="JIC5" s="82"/>
      <c r="JID5" s="82"/>
      <c r="JIE5" s="82"/>
      <c r="JIF5" s="82"/>
      <c r="JIG5" s="82"/>
      <c r="JIH5" s="82"/>
      <c r="JII5" s="82"/>
      <c r="JIJ5" s="82"/>
      <c r="JIK5" s="82"/>
      <c r="JIL5" s="82"/>
      <c r="JIM5" s="82"/>
      <c r="JIN5" s="82"/>
      <c r="JIO5" s="82"/>
      <c r="JIP5" s="82"/>
      <c r="JIQ5" s="82"/>
      <c r="JIR5" s="82"/>
      <c r="JIS5" s="82"/>
      <c r="JIT5" s="82"/>
      <c r="JIU5" s="82"/>
      <c r="JIV5" s="82"/>
      <c r="JIW5" s="82"/>
      <c r="JIX5" s="82"/>
      <c r="JIY5" s="82"/>
      <c r="JIZ5" s="82"/>
      <c r="JJA5" s="82"/>
      <c r="JJB5" s="82"/>
      <c r="JJC5" s="82"/>
      <c r="JJD5" s="82"/>
      <c r="JJE5" s="82"/>
      <c r="JJF5" s="82"/>
      <c r="JJG5" s="82"/>
      <c r="JJH5" s="82"/>
      <c r="JJI5" s="82"/>
      <c r="JJJ5" s="82"/>
      <c r="JJK5" s="82"/>
      <c r="JJL5" s="82"/>
      <c r="JJM5" s="82"/>
      <c r="JJN5" s="82"/>
      <c r="JJO5" s="82"/>
      <c r="JJP5" s="82"/>
      <c r="JJQ5" s="82"/>
      <c r="JJR5" s="82"/>
      <c r="JJS5" s="82"/>
      <c r="JJT5" s="82"/>
      <c r="JJU5" s="82"/>
      <c r="JJV5" s="82"/>
      <c r="JJW5" s="82"/>
      <c r="JJX5" s="82"/>
      <c r="JJY5" s="82"/>
      <c r="JJZ5" s="82"/>
      <c r="JKA5" s="82"/>
      <c r="JKB5" s="82"/>
      <c r="JKC5" s="82"/>
      <c r="JKD5" s="82"/>
      <c r="JKE5" s="82"/>
      <c r="JKF5" s="82"/>
      <c r="JKG5" s="82"/>
      <c r="JKH5" s="82"/>
      <c r="JKI5" s="82"/>
      <c r="JKJ5" s="82"/>
      <c r="JKK5" s="82"/>
      <c r="JKL5" s="82"/>
      <c r="JKM5" s="82"/>
      <c r="JKN5" s="82"/>
      <c r="JKO5" s="82"/>
      <c r="JKP5" s="82"/>
      <c r="JKQ5" s="82"/>
      <c r="JKR5" s="82"/>
      <c r="JKS5" s="82"/>
      <c r="JKT5" s="82"/>
      <c r="JKU5" s="82"/>
      <c r="JKV5" s="82"/>
      <c r="JKW5" s="82"/>
      <c r="JKX5" s="82"/>
      <c r="JKY5" s="82"/>
      <c r="JKZ5" s="82"/>
      <c r="JLA5" s="82"/>
      <c r="JLB5" s="82"/>
      <c r="JLC5" s="82"/>
      <c r="JLD5" s="82"/>
      <c r="JLE5" s="82"/>
      <c r="JLF5" s="82"/>
      <c r="JLG5" s="82"/>
      <c r="JLH5" s="82"/>
      <c r="JLI5" s="82"/>
      <c r="JLJ5" s="82"/>
      <c r="JLK5" s="82"/>
      <c r="JLL5" s="82"/>
      <c r="JLM5" s="82"/>
      <c r="JLN5" s="82"/>
      <c r="JLO5" s="82"/>
      <c r="JLP5" s="82"/>
      <c r="JLQ5" s="82"/>
      <c r="JLR5" s="82"/>
      <c r="JLS5" s="82"/>
      <c r="JLT5" s="82"/>
      <c r="JLU5" s="82"/>
      <c r="JLV5" s="82"/>
      <c r="JLW5" s="82"/>
      <c r="JLX5" s="82"/>
      <c r="JLY5" s="82"/>
      <c r="JLZ5" s="82"/>
      <c r="JMA5" s="82"/>
      <c r="JMB5" s="82"/>
      <c r="JMC5" s="82"/>
      <c r="JMD5" s="82"/>
      <c r="JME5" s="82"/>
      <c r="JMF5" s="82"/>
      <c r="JMG5" s="82"/>
      <c r="JMH5" s="82"/>
      <c r="JMI5" s="82"/>
      <c r="JMJ5" s="82"/>
      <c r="JMK5" s="82"/>
      <c r="JML5" s="82"/>
      <c r="JMM5" s="82"/>
      <c r="JMN5" s="82"/>
      <c r="JMO5" s="82"/>
      <c r="JMP5" s="82"/>
      <c r="JMQ5" s="82"/>
      <c r="JMR5" s="82"/>
      <c r="JMS5" s="82"/>
      <c r="JMT5" s="82"/>
      <c r="JMU5" s="82"/>
      <c r="JMV5" s="82"/>
      <c r="JMW5" s="82"/>
      <c r="JMX5" s="82"/>
      <c r="JMY5" s="82"/>
      <c r="JMZ5" s="82"/>
      <c r="JNA5" s="82"/>
      <c r="JNB5" s="82"/>
      <c r="JNC5" s="82"/>
      <c r="JND5" s="82"/>
      <c r="JNE5" s="82"/>
      <c r="JNF5" s="82"/>
      <c r="JNG5" s="82"/>
      <c r="JNH5" s="82"/>
      <c r="JNI5" s="82"/>
      <c r="JNJ5" s="82"/>
      <c r="JNK5" s="82"/>
      <c r="JNL5" s="82"/>
      <c r="JNM5" s="82"/>
      <c r="JNN5" s="82"/>
      <c r="JNO5" s="82"/>
      <c r="JNP5" s="82"/>
      <c r="JNQ5" s="82"/>
      <c r="JNR5" s="82"/>
      <c r="JNS5" s="82"/>
      <c r="JNT5" s="82"/>
      <c r="JNU5" s="82"/>
      <c r="JNV5" s="82"/>
      <c r="JNW5" s="82"/>
      <c r="JNX5" s="82"/>
      <c r="JNY5" s="82"/>
      <c r="JNZ5" s="82"/>
      <c r="JOA5" s="82"/>
      <c r="JOB5" s="82"/>
      <c r="JOC5" s="82"/>
      <c r="JOD5" s="82"/>
      <c r="JOE5" s="82"/>
      <c r="JOF5" s="82"/>
      <c r="JOG5" s="82"/>
      <c r="JOH5" s="82"/>
      <c r="JOI5" s="82"/>
      <c r="JOJ5" s="82"/>
      <c r="JOK5" s="82"/>
      <c r="JOL5" s="82"/>
      <c r="JOM5" s="82"/>
      <c r="JON5" s="82"/>
      <c r="JOO5" s="82"/>
      <c r="JOP5" s="82"/>
      <c r="JOQ5" s="82"/>
      <c r="JOR5" s="82"/>
      <c r="JOS5" s="82"/>
      <c r="JOT5" s="82"/>
      <c r="JOU5" s="82"/>
      <c r="JOV5" s="82"/>
      <c r="JOW5" s="82"/>
      <c r="JOX5" s="82"/>
      <c r="JOY5" s="82"/>
      <c r="JOZ5" s="82"/>
      <c r="JPA5" s="82"/>
      <c r="JPB5" s="82"/>
      <c r="JPC5" s="82"/>
      <c r="JPD5" s="82"/>
      <c r="JPE5" s="82"/>
      <c r="JPF5" s="82"/>
      <c r="JPG5" s="82"/>
      <c r="JPH5" s="82"/>
      <c r="JPI5" s="82"/>
      <c r="JPJ5" s="82"/>
      <c r="JPK5" s="82"/>
      <c r="JPL5" s="82"/>
      <c r="JPM5" s="82"/>
      <c r="JPN5" s="82"/>
      <c r="JPO5" s="82"/>
      <c r="JPP5" s="82"/>
      <c r="JPQ5" s="82"/>
      <c r="JPR5" s="82"/>
      <c r="JPS5" s="82"/>
      <c r="JPT5" s="82"/>
      <c r="JPU5" s="82"/>
      <c r="JPV5" s="82"/>
      <c r="JPW5" s="82"/>
      <c r="JPX5" s="82"/>
      <c r="JPY5" s="82"/>
      <c r="JPZ5" s="82"/>
      <c r="JQA5" s="82"/>
      <c r="JQB5" s="82"/>
      <c r="JQC5" s="82"/>
      <c r="JQD5" s="82"/>
      <c r="JQE5" s="82"/>
      <c r="JQF5" s="82"/>
      <c r="JQG5" s="82"/>
      <c r="JQH5" s="82"/>
      <c r="JQI5" s="82"/>
      <c r="JQJ5" s="82"/>
      <c r="JQK5" s="82"/>
      <c r="JQL5" s="82"/>
      <c r="JQM5" s="82"/>
      <c r="JQN5" s="82"/>
      <c r="JQO5" s="82"/>
      <c r="JQP5" s="82"/>
      <c r="JQQ5" s="82"/>
      <c r="JQR5" s="82"/>
      <c r="JQS5" s="82"/>
      <c r="JQT5" s="82"/>
      <c r="JQU5" s="82"/>
      <c r="JQV5" s="82"/>
      <c r="JQW5" s="82"/>
      <c r="JQX5" s="82"/>
      <c r="JQY5" s="82"/>
      <c r="JQZ5" s="82"/>
      <c r="JRA5" s="82"/>
      <c r="JRB5" s="82"/>
      <c r="JRC5" s="82"/>
      <c r="JRD5" s="82"/>
      <c r="JRE5" s="82"/>
      <c r="JRF5" s="82"/>
      <c r="JRG5" s="82"/>
      <c r="JRH5" s="82"/>
      <c r="JRI5" s="82"/>
      <c r="JRJ5" s="82"/>
      <c r="JRK5" s="82"/>
      <c r="JRL5" s="82"/>
      <c r="JRM5" s="82"/>
      <c r="JRN5" s="82"/>
      <c r="JRO5" s="82"/>
      <c r="JRP5" s="82"/>
      <c r="JRQ5" s="82"/>
      <c r="JRR5" s="82"/>
      <c r="JRS5" s="82"/>
      <c r="JRT5" s="82"/>
      <c r="JRU5" s="82"/>
      <c r="JRV5" s="82"/>
      <c r="JRW5" s="82"/>
      <c r="JRX5" s="82"/>
      <c r="JRY5" s="82"/>
      <c r="JRZ5" s="82"/>
      <c r="JSA5" s="82"/>
      <c r="JSB5" s="82"/>
      <c r="JSC5" s="82"/>
      <c r="JSD5" s="82"/>
      <c r="JSE5" s="82"/>
      <c r="JSF5" s="82"/>
      <c r="JSG5" s="82"/>
      <c r="JSH5" s="82"/>
      <c r="JSI5" s="82"/>
      <c r="JSJ5" s="82"/>
      <c r="JSK5" s="82"/>
      <c r="JSL5" s="82"/>
      <c r="JSM5" s="82"/>
      <c r="JSN5" s="82"/>
      <c r="JSO5" s="82"/>
      <c r="JSP5" s="82"/>
      <c r="JSQ5" s="82"/>
      <c r="JSR5" s="82"/>
      <c r="JSS5" s="82"/>
      <c r="JST5" s="82"/>
      <c r="JSU5" s="82"/>
      <c r="JSV5" s="82"/>
      <c r="JSW5" s="82"/>
      <c r="JSX5" s="82"/>
      <c r="JSY5" s="82"/>
      <c r="JSZ5" s="82"/>
      <c r="JTA5" s="82"/>
      <c r="JTB5" s="82"/>
      <c r="JTC5" s="82"/>
      <c r="JTD5" s="82"/>
      <c r="JTE5" s="82"/>
      <c r="JTF5" s="82"/>
      <c r="JTG5" s="82"/>
      <c r="JTH5" s="82"/>
      <c r="JTI5" s="82"/>
      <c r="JTJ5" s="82"/>
      <c r="JTK5" s="82"/>
      <c r="JTL5" s="82"/>
      <c r="JTM5" s="82"/>
      <c r="JTN5" s="82"/>
      <c r="JTO5" s="82"/>
      <c r="JTP5" s="82"/>
      <c r="JTQ5" s="82"/>
      <c r="JTR5" s="82"/>
      <c r="JTS5" s="82"/>
      <c r="JTT5" s="82"/>
      <c r="JTU5" s="82"/>
      <c r="JTV5" s="82"/>
      <c r="JTW5" s="82"/>
      <c r="JTX5" s="82"/>
      <c r="JTY5" s="82"/>
      <c r="JTZ5" s="82"/>
      <c r="JUA5" s="82"/>
      <c r="JUB5" s="82"/>
      <c r="JUC5" s="82"/>
      <c r="JUD5" s="82"/>
      <c r="JUE5" s="82"/>
      <c r="JUF5" s="82"/>
      <c r="JUG5" s="82"/>
      <c r="JUH5" s="82"/>
      <c r="JUI5" s="82"/>
      <c r="JUJ5" s="82"/>
      <c r="JUK5" s="82"/>
      <c r="JUL5" s="82"/>
      <c r="JUM5" s="82"/>
      <c r="JUN5" s="82"/>
      <c r="JUO5" s="82"/>
      <c r="JUP5" s="82"/>
      <c r="JUQ5" s="82"/>
      <c r="JUR5" s="82"/>
      <c r="JUS5" s="82"/>
      <c r="JUT5" s="82"/>
      <c r="JUU5" s="82"/>
      <c r="JUV5" s="82"/>
      <c r="JUW5" s="82"/>
      <c r="JUX5" s="82"/>
      <c r="JUY5" s="82"/>
      <c r="JUZ5" s="82"/>
      <c r="JVA5" s="82"/>
      <c r="JVB5" s="82"/>
      <c r="JVC5" s="82"/>
      <c r="JVD5" s="82"/>
      <c r="JVE5" s="82"/>
      <c r="JVF5" s="82"/>
      <c r="JVG5" s="82"/>
      <c r="JVH5" s="82"/>
      <c r="JVI5" s="82"/>
      <c r="JVJ5" s="82"/>
      <c r="JVK5" s="82"/>
      <c r="JVL5" s="82"/>
      <c r="JVM5" s="82"/>
      <c r="JVN5" s="82"/>
      <c r="JVO5" s="82"/>
      <c r="JVP5" s="82"/>
      <c r="JVQ5" s="82"/>
      <c r="JVR5" s="82"/>
      <c r="JVS5" s="82"/>
      <c r="JVT5" s="82"/>
      <c r="JVU5" s="82"/>
      <c r="JVV5" s="82"/>
      <c r="JVW5" s="82"/>
      <c r="JVX5" s="82"/>
      <c r="JVY5" s="82"/>
      <c r="JVZ5" s="82"/>
      <c r="JWA5" s="82"/>
      <c r="JWB5" s="82"/>
      <c r="JWC5" s="82"/>
      <c r="JWD5" s="82"/>
      <c r="JWE5" s="82"/>
      <c r="JWF5" s="82"/>
      <c r="JWG5" s="82"/>
      <c r="JWH5" s="82"/>
      <c r="JWI5" s="82"/>
      <c r="JWJ5" s="82"/>
      <c r="JWK5" s="82"/>
      <c r="JWL5" s="82"/>
      <c r="JWM5" s="82"/>
      <c r="JWN5" s="82"/>
      <c r="JWO5" s="82"/>
      <c r="JWP5" s="82"/>
      <c r="JWQ5" s="82"/>
      <c r="JWR5" s="82"/>
      <c r="JWS5" s="82"/>
      <c r="JWT5" s="82"/>
      <c r="JWU5" s="82"/>
      <c r="JWV5" s="82"/>
      <c r="JWW5" s="82"/>
      <c r="JWX5" s="82"/>
      <c r="JWY5" s="82"/>
      <c r="JWZ5" s="82"/>
      <c r="JXA5" s="82"/>
      <c r="JXB5" s="82"/>
      <c r="JXC5" s="82"/>
      <c r="JXD5" s="82"/>
      <c r="JXE5" s="82"/>
      <c r="JXF5" s="82"/>
      <c r="JXG5" s="82"/>
      <c r="JXH5" s="82"/>
      <c r="JXI5" s="82"/>
      <c r="JXJ5" s="82"/>
      <c r="JXK5" s="82"/>
      <c r="JXL5" s="82"/>
      <c r="JXM5" s="82"/>
      <c r="JXN5" s="82"/>
      <c r="JXO5" s="82"/>
      <c r="JXP5" s="82"/>
      <c r="JXQ5" s="82"/>
      <c r="JXR5" s="82"/>
      <c r="JXS5" s="82"/>
      <c r="JXT5" s="82"/>
      <c r="JXU5" s="82"/>
      <c r="JXV5" s="82"/>
      <c r="JXW5" s="82"/>
      <c r="JXX5" s="82"/>
      <c r="JXY5" s="82"/>
      <c r="JXZ5" s="82"/>
      <c r="JYA5" s="82"/>
      <c r="JYB5" s="82"/>
      <c r="JYC5" s="82"/>
      <c r="JYD5" s="82"/>
      <c r="JYE5" s="82"/>
      <c r="JYF5" s="82"/>
      <c r="JYG5" s="82"/>
      <c r="JYH5" s="82"/>
      <c r="JYI5" s="82"/>
      <c r="JYJ5" s="82"/>
      <c r="JYK5" s="82"/>
      <c r="JYL5" s="82"/>
      <c r="JYM5" s="82"/>
      <c r="JYN5" s="82"/>
      <c r="JYO5" s="82"/>
      <c r="JYP5" s="82"/>
      <c r="JYQ5" s="82"/>
      <c r="JYR5" s="82"/>
      <c r="JYS5" s="82"/>
      <c r="JYT5" s="82"/>
      <c r="JYU5" s="82"/>
      <c r="JYV5" s="82"/>
      <c r="JYW5" s="82"/>
      <c r="JYX5" s="82"/>
      <c r="JYY5" s="82"/>
      <c r="JYZ5" s="82"/>
      <c r="JZA5" s="82"/>
      <c r="JZB5" s="82"/>
      <c r="JZC5" s="82"/>
      <c r="JZD5" s="82"/>
      <c r="JZE5" s="82"/>
      <c r="JZF5" s="82"/>
      <c r="JZG5" s="82"/>
      <c r="JZH5" s="82"/>
      <c r="JZI5" s="82"/>
      <c r="JZJ5" s="82"/>
      <c r="JZK5" s="82"/>
      <c r="JZL5" s="82"/>
      <c r="JZM5" s="82"/>
      <c r="JZN5" s="82"/>
      <c r="JZO5" s="82"/>
      <c r="JZP5" s="82"/>
      <c r="JZQ5" s="82"/>
      <c r="JZR5" s="82"/>
      <c r="JZS5" s="82"/>
      <c r="JZT5" s="82"/>
      <c r="JZU5" s="82"/>
      <c r="JZV5" s="82"/>
      <c r="JZW5" s="82"/>
      <c r="JZX5" s="82"/>
      <c r="JZY5" s="82"/>
      <c r="JZZ5" s="82"/>
      <c r="KAA5" s="82"/>
      <c r="KAB5" s="82"/>
      <c r="KAC5" s="82"/>
      <c r="KAD5" s="82"/>
      <c r="KAE5" s="82"/>
      <c r="KAF5" s="82"/>
      <c r="KAG5" s="82"/>
      <c r="KAH5" s="82"/>
      <c r="KAI5" s="82"/>
      <c r="KAJ5" s="82"/>
      <c r="KAK5" s="82"/>
      <c r="KAL5" s="82"/>
      <c r="KAM5" s="82"/>
      <c r="KAN5" s="82"/>
      <c r="KAO5" s="82"/>
      <c r="KAP5" s="82"/>
      <c r="KAQ5" s="82"/>
      <c r="KAR5" s="82"/>
      <c r="KAS5" s="82"/>
      <c r="KAT5" s="82"/>
      <c r="KAU5" s="82"/>
      <c r="KAV5" s="82"/>
      <c r="KAW5" s="82"/>
      <c r="KAX5" s="82"/>
      <c r="KAY5" s="82"/>
      <c r="KAZ5" s="82"/>
      <c r="KBA5" s="82"/>
      <c r="KBB5" s="82"/>
      <c r="KBC5" s="82"/>
      <c r="KBD5" s="82"/>
      <c r="KBE5" s="82"/>
      <c r="KBF5" s="82"/>
      <c r="KBG5" s="82"/>
      <c r="KBH5" s="82"/>
      <c r="KBI5" s="82"/>
      <c r="KBJ5" s="82"/>
      <c r="KBK5" s="82"/>
      <c r="KBL5" s="82"/>
      <c r="KBM5" s="82"/>
      <c r="KBN5" s="82"/>
      <c r="KBO5" s="82"/>
      <c r="KBP5" s="82"/>
      <c r="KBQ5" s="82"/>
      <c r="KBR5" s="82"/>
      <c r="KBS5" s="82"/>
      <c r="KBT5" s="82"/>
      <c r="KBU5" s="82"/>
      <c r="KBV5" s="82"/>
      <c r="KBW5" s="82"/>
      <c r="KBX5" s="82"/>
      <c r="KBY5" s="82"/>
      <c r="KBZ5" s="82"/>
      <c r="KCA5" s="82"/>
      <c r="KCB5" s="82"/>
      <c r="KCC5" s="82"/>
      <c r="KCD5" s="82"/>
      <c r="KCE5" s="82"/>
      <c r="KCF5" s="82"/>
      <c r="KCG5" s="82"/>
      <c r="KCH5" s="82"/>
      <c r="KCI5" s="82"/>
      <c r="KCJ5" s="82"/>
      <c r="KCK5" s="82"/>
      <c r="KCL5" s="82"/>
      <c r="KCM5" s="82"/>
      <c r="KCN5" s="82"/>
      <c r="KCO5" s="82"/>
      <c r="KCP5" s="82"/>
      <c r="KCQ5" s="82"/>
      <c r="KCR5" s="82"/>
      <c r="KCS5" s="82"/>
      <c r="KCT5" s="82"/>
      <c r="KCU5" s="82"/>
      <c r="KCV5" s="82"/>
      <c r="KCW5" s="82"/>
      <c r="KCX5" s="82"/>
      <c r="KCY5" s="82"/>
      <c r="KCZ5" s="82"/>
      <c r="KDA5" s="82"/>
      <c r="KDB5" s="82"/>
      <c r="KDC5" s="82"/>
      <c r="KDD5" s="82"/>
      <c r="KDE5" s="82"/>
      <c r="KDF5" s="82"/>
      <c r="KDG5" s="82"/>
      <c r="KDH5" s="82"/>
      <c r="KDI5" s="82"/>
      <c r="KDJ5" s="82"/>
      <c r="KDK5" s="82"/>
      <c r="KDL5" s="82"/>
      <c r="KDM5" s="82"/>
      <c r="KDN5" s="82"/>
      <c r="KDO5" s="82"/>
      <c r="KDP5" s="82"/>
      <c r="KDQ5" s="82"/>
      <c r="KDR5" s="82"/>
      <c r="KDS5" s="82"/>
      <c r="KDT5" s="82"/>
      <c r="KDU5" s="82"/>
      <c r="KDV5" s="82"/>
      <c r="KDW5" s="82"/>
      <c r="KDX5" s="82"/>
      <c r="KDY5" s="82"/>
      <c r="KDZ5" s="82"/>
      <c r="KEA5" s="82"/>
      <c r="KEB5" s="82"/>
      <c r="KEC5" s="82"/>
      <c r="KED5" s="82"/>
      <c r="KEE5" s="82"/>
      <c r="KEF5" s="82"/>
      <c r="KEG5" s="82"/>
      <c r="KEH5" s="82"/>
      <c r="KEI5" s="82"/>
      <c r="KEJ5" s="82"/>
      <c r="KEK5" s="82"/>
      <c r="KEL5" s="82"/>
      <c r="KEM5" s="82"/>
      <c r="KEN5" s="82"/>
      <c r="KEO5" s="82"/>
      <c r="KEP5" s="82"/>
      <c r="KEQ5" s="82"/>
      <c r="KER5" s="82"/>
      <c r="KES5" s="82"/>
      <c r="KET5" s="82"/>
      <c r="KEU5" s="82"/>
      <c r="KEV5" s="82"/>
      <c r="KEW5" s="82"/>
      <c r="KEX5" s="82"/>
      <c r="KEY5" s="82"/>
      <c r="KEZ5" s="82"/>
      <c r="KFA5" s="82"/>
      <c r="KFB5" s="82"/>
      <c r="KFC5" s="82"/>
      <c r="KFD5" s="82"/>
      <c r="KFE5" s="82"/>
      <c r="KFF5" s="82"/>
      <c r="KFG5" s="82"/>
      <c r="KFH5" s="82"/>
      <c r="KFI5" s="82"/>
      <c r="KFJ5" s="82"/>
      <c r="KFK5" s="82"/>
      <c r="KFL5" s="82"/>
      <c r="KFM5" s="82"/>
      <c r="KFN5" s="82"/>
      <c r="KFO5" s="82"/>
      <c r="KFP5" s="82"/>
      <c r="KFQ5" s="82"/>
      <c r="KFR5" s="82"/>
      <c r="KFS5" s="82"/>
      <c r="KFT5" s="82"/>
      <c r="KFU5" s="82"/>
      <c r="KFV5" s="82"/>
      <c r="KFW5" s="82"/>
      <c r="KFX5" s="82"/>
      <c r="KFY5" s="82"/>
      <c r="KFZ5" s="82"/>
      <c r="KGA5" s="82"/>
      <c r="KGB5" s="82"/>
      <c r="KGC5" s="82"/>
      <c r="KGD5" s="82"/>
      <c r="KGE5" s="82"/>
      <c r="KGF5" s="82"/>
      <c r="KGG5" s="82"/>
      <c r="KGH5" s="82"/>
      <c r="KGI5" s="82"/>
      <c r="KGJ5" s="82"/>
      <c r="KGK5" s="82"/>
      <c r="KGL5" s="82"/>
      <c r="KGM5" s="82"/>
      <c r="KGN5" s="82"/>
      <c r="KGO5" s="82"/>
      <c r="KGP5" s="82"/>
      <c r="KGQ5" s="82"/>
      <c r="KGR5" s="82"/>
      <c r="KGS5" s="82"/>
      <c r="KGT5" s="82"/>
      <c r="KGU5" s="82"/>
      <c r="KGV5" s="82"/>
      <c r="KGW5" s="82"/>
      <c r="KGX5" s="82"/>
      <c r="KGY5" s="82"/>
      <c r="KGZ5" s="82"/>
      <c r="KHA5" s="82"/>
      <c r="KHB5" s="82"/>
      <c r="KHC5" s="82"/>
      <c r="KHD5" s="82"/>
      <c r="KHE5" s="82"/>
      <c r="KHF5" s="82"/>
      <c r="KHG5" s="82"/>
      <c r="KHH5" s="82"/>
      <c r="KHI5" s="82"/>
      <c r="KHJ5" s="82"/>
      <c r="KHK5" s="82"/>
      <c r="KHL5" s="82"/>
      <c r="KHM5" s="82"/>
      <c r="KHN5" s="82"/>
      <c r="KHO5" s="82"/>
      <c r="KHP5" s="82"/>
      <c r="KHQ5" s="82"/>
      <c r="KHR5" s="82"/>
      <c r="KHS5" s="82"/>
      <c r="KHT5" s="82"/>
      <c r="KHU5" s="82"/>
      <c r="KHV5" s="82"/>
      <c r="KHW5" s="82"/>
      <c r="KHX5" s="82"/>
      <c r="KHY5" s="82"/>
      <c r="KHZ5" s="82"/>
      <c r="KIA5" s="82"/>
      <c r="KIB5" s="82"/>
      <c r="KIC5" s="82"/>
      <c r="KID5" s="82"/>
      <c r="KIE5" s="82"/>
      <c r="KIF5" s="82"/>
      <c r="KIG5" s="82"/>
      <c r="KIH5" s="82"/>
      <c r="KII5" s="82"/>
      <c r="KIJ5" s="82"/>
      <c r="KIK5" s="82"/>
      <c r="KIL5" s="82"/>
      <c r="KIM5" s="82"/>
      <c r="KIN5" s="82"/>
      <c r="KIO5" s="82"/>
      <c r="KIP5" s="82"/>
      <c r="KIQ5" s="82"/>
      <c r="KIR5" s="82"/>
      <c r="KIS5" s="82"/>
      <c r="KIT5" s="82"/>
      <c r="KIU5" s="82"/>
      <c r="KIV5" s="82"/>
      <c r="KIW5" s="82"/>
      <c r="KIX5" s="82"/>
      <c r="KIY5" s="82"/>
      <c r="KIZ5" s="82"/>
      <c r="KJA5" s="82"/>
      <c r="KJB5" s="82"/>
      <c r="KJC5" s="82"/>
      <c r="KJD5" s="82"/>
      <c r="KJE5" s="82"/>
      <c r="KJF5" s="82"/>
      <c r="KJG5" s="82"/>
      <c r="KJH5" s="82"/>
      <c r="KJI5" s="82"/>
      <c r="KJJ5" s="82"/>
      <c r="KJK5" s="82"/>
      <c r="KJL5" s="82"/>
      <c r="KJM5" s="82"/>
      <c r="KJN5" s="82"/>
      <c r="KJO5" s="82"/>
      <c r="KJP5" s="82"/>
      <c r="KJQ5" s="82"/>
      <c r="KJR5" s="82"/>
      <c r="KJS5" s="82"/>
      <c r="KJT5" s="82"/>
      <c r="KJU5" s="82"/>
      <c r="KJV5" s="82"/>
      <c r="KJW5" s="82"/>
      <c r="KJX5" s="82"/>
      <c r="KJY5" s="82"/>
      <c r="KJZ5" s="82"/>
      <c r="KKA5" s="82"/>
      <c r="KKB5" s="82"/>
      <c r="KKC5" s="82"/>
      <c r="KKD5" s="82"/>
      <c r="KKE5" s="82"/>
      <c r="KKF5" s="82"/>
      <c r="KKG5" s="82"/>
      <c r="KKH5" s="82"/>
      <c r="KKI5" s="82"/>
      <c r="KKJ5" s="82"/>
      <c r="KKK5" s="82"/>
      <c r="KKL5" s="82"/>
      <c r="KKM5" s="82"/>
      <c r="KKN5" s="82"/>
      <c r="KKO5" s="82"/>
      <c r="KKP5" s="82"/>
      <c r="KKQ5" s="82"/>
      <c r="KKR5" s="82"/>
      <c r="KKS5" s="82"/>
      <c r="KKT5" s="82"/>
      <c r="KKU5" s="82"/>
      <c r="KKV5" s="82"/>
      <c r="KKW5" s="82"/>
      <c r="KKX5" s="82"/>
      <c r="KKY5" s="82"/>
      <c r="KKZ5" s="82"/>
      <c r="KLA5" s="82"/>
      <c r="KLB5" s="82"/>
      <c r="KLC5" s="82"/>
      <c r="KLD5" s="82"/>
      <c r="KLE5" s="82"/>
      <c r="KLF5" s="82"/>
      <c r="KLG5" s="82"/>
      <c r="KLH5" s="82"/>
      <c r="KLI5" s="82"/>
      <c r="KLJ5" s="82"/>
      <c r="KLK5" s="82"/>
      <c r="KLL5" s="82"/>
      <c r="KLM5" s="82"/>
      <c r="KLN5" s="82"/>
      <c r="KLO5" s="82"/>
      <c r="KLP5" s="82"/>
      <c r="KLQ5" s="82"/>
      <c r="KLR5" s="82"/>
      <c r="KLS5" s="82"/>
      <c r="KLT5" s="82"/>
      <c r="KLU5" s="82"/>
      <c r="KLV5" s="82"/>
      <c r="KLW5" s="82"/>
      <c r="KLX5" s="82"/>
      <c r="KLY5" s="82"/>
      <c r="KLZ5" s="82"/>
      <c r="KMA5" s="82"/>
      <c r="KMB5" s="82"/>
      <c r="KMC5" s="82"/>
      <c r="KMD5" s="82"/>
      <c r="KME5" s="82"/>
      <c r="KMF5" s="82"/>
      <c r="KMG5" s="82"/>
      <c r="KMH5" s="82"/>
      <c r="KMI5" s="82"/>
      <c r="KMJ5" s="82"/>
      <c r="KMK5" s="82"/>
      <c r="KML5" s="82"/>
      <c r="KMM5" s="82"/>
      <c r="KMN5" s="82"/>
      <c r="KMO5" s="82"/>
      <c r="KMP5" s="82"/>
      <c r="KMQ5" s="82"/>
      <c r="KMR5" s="82"/>
      <c r="KMS5" s="82"/>
      <c r="KMT5" s="82"/>
      <c r="KMU5" s="82"/>
      <c r="KMV5" s="82"/>
      <c r="KMW5" s="82"/>
      <c r="KMX5" s="82"/>
      <c r="KMY5" s="82"/>
      <c r="KMZ5" s="82"/>
      <c r="KNA5" s="82"/>
      <c r="KNB5" s="82"/>
      <c r="KNC5" s="82"/>
      <c r="KND5" s="82"/>
      <c r="KNE5" s="82"/>
      <c r="KNF5" s="82"/>
      <c r="KNG5" s="82"/>
      <c r="KNH5" s="82"/>
      <c r="KNI5" s="82"/>
      <c r="KNJ5" s="82"/>
      <c r="KNK5" s="82"/>
      <c r="KNL5" s="82"/>
      <c r="KNM5" s="82"/>
      <c r="KNN5" s="82"/>
      <c r="KNO5" s="82"/>
      <c r="KNP5" s="82"/>
      <c r="KNQ5" s="82"/>
      <c r="KNR5" s="82"/>
      <c r="KNS5" s="82"/>
      <c r="KNT5" s="82"/>
      <c r="KNU5" s="82"/>
      <c r="KNV5" s="82"/>
      <c r="KNW5" s="82"/>
      <c r="KNX5" s="82"/>
      <c r="KNY5" s="82"/>
      <c r="KNZ5" s="82"/>
      <c r="KOA5" s="82"/>
      <c r="KOB5" s="82"/>
      <c r="KOC5" s="82"/>
      <c r="KOD5" s="82"/>
      <c r="KOE5" s="82"/>
      <c r="KOF5" s="82"/>
      <c r="KOG5" s="82"/>
      <c r="KOH5" s="82"/>
      <c r="KOI5" s="82"/>
      <c r="KOJ5" s="82"/>
      <c r="KOK5" s="82"/>
      <c r="KOL5" s="82"/>
      <c r="KOM5" s="82"/>
      <c r="KON5" s="82"/>
      <c r="KOO5" s="82"/>
      <c r="KOP5" s="82"/>
      <c r="KOQ5" s="82"/>
      <c r="KOR5" s="82"/>
      <c r="KOS5" s="82"/>
      <c r="KOT5" s="82"/>
      <c r="KOU5" s="82"/>
      <c r="KOV5" s="82"/>
      <c r="KOW5" s="82"/>
      <c r="KOX5" s="82"/>
      <c r="KOY5" s="82"/>
      <c r="KOZ5" s="82"/>
      <c r="KPA5" s="82"/>
      <c r="KPB5" s="82"/>
      <c r="KPC5" s="82"/>
      <c r="KPD5" s="82"/>
      <c r="KPE5" s="82"/>
      <c r="KPF5" s="82"/>
      <c r="KPG5" s="82"/>
      <c r="KPH5" s="82"/>
      <c r="KPI5" s="82"/>
      <c r="KPJ5" s="82"/>
      <c r="KPK5" s="82"/>
      <c r="KPL5" s="82"/>
      <c r="KPM5" s="82"/>
      <c r="KPN5" s="82"/>
      <c r="KPO5" s="82"/>
      <c r="KPP5" s="82"/>
      <c r="KPQ5" s="82"/>
      <c r="KPR5" s="82"/>
      <c r="KPS5" s="82"/>
      <c r="KPT5" s="82"/>
      <c r="KPU5" s="82"/>
      <c r="KPV5" s="82"/>
      <c r="KPW5" s="82"/>
      <c r="KPX5" s="82"/>
      <c r="KPY5" s="82"/>
      <c r="KPZ5" s="82"/>
      <c r="KQA5" s="82"/>
      <c r="KQB5" s="82"/>
      <c r="KQC5" s="82"/>
      <c r="KQD5" s="82"/>
      <c r="KQE5" s="82"/>
      <c r="KQF5" s="82"/>
      <c r="KQG5" s="82"/>
      <c r="KQH5" s="82"/>
      <c r="KQI5" s="82"/>
      <c r="KQJ5" s="82"/>
      <c r="KQK5" s="82"/>
      <c r="KQL5" s="82"/>
      <c r="KQM5" s="82"/>
      <c r="KQN5" s="82"/>
      <c r="KQO5" s="82"/>
      <c r="KQP5" s="82"/>
      <c r="KQQ5" s="82"/>
      <c r="KQR5" s="82"/>
      <c r="KQS5" s="82"/>
      <c r="KQT5" s="82"/>
      <c r="KQU5" s="82"/>
      <c r="KQV5" s="82"/>
      <c r="KQW5" s="82"/>
      <c r="KQX5" s="82"/>
      <c r="KQY5" s="82"/>
      <c r="KQZ5" s="82"/>
      <c r="KRA5" s="82"/>
      <c r="KRB5" s="82"/>
      <c r="KRC5" s="82"/>
      <c r="KRD5" s="82"/>
      <c r="KRE5" s="82"/>
      <c r="KRF5" s="82"/>
      <c r="KRG5" s="82"/>
      <c r="KRH5" s="82"/>
      <c r="KRI5" s="82"/>
      <c r="KRJ5" s="82"/>
      <c r="KRK5" s="82"/>
      <c r="KRL5" s="82"/>
      <c r="KRM5" s="82"/>
      <c r="KRN5" s="82"/>
      <c r="KRO5" s="82"/>
      <c r="KRP5" s="82"/>
      <c r="KRQ5" s="82"/>
      <c r="KRR5" s="82"/>
      <c r="KRS5" s="82"/>
      <c r="KRT5" s="82"/>
      <c r="KRU5" s="82"/>
      <c r="KRV5" s="82"/>
      <c r="KRW5" s="82"/>
      <c r="KRX5" s="82"/>
      <c r="KRY5" s="82"/>
      <c r="KRZ5" s="82"/>
      <c r="KSA5" s="82"/>
      <c r="KSB5" s="82"/>
      <c r="KSC5" s="82"/>
      <c r="KSD5" s="82"/>
      <c r="KSE5" s="82"/>
      <c r="KSF5" s="82"/>
      <c r="KSG5" s="82"/>
      <c r="KSH5" s="82"/>
      <c r="KSI5" s="82"/>
      <c r="KSJ5" s="82"/>
      <c r="KSK5" s="82"/>
      <c r="KSL5" s="82"/>
      <c r="KSM5" s="82"/>
      <c r="KSN5" s="82"/>
      <c r="KSO5" s="82"/>
      <c r="KSP5" s="82"/>
      <c r="KSQ5" s="82"/>
      <c r="KSR5" s="82"/>
      <c r="KSS5" s="82"/>
      <c r="KST5" s="82"/>
      <c r="KSU5" s="82"/>
      <c r="KSV5" s="82"/>
      <c r="KSW5" s="82"/>
      <c r="KSX5" s="82"/>
      <c r="KSY5" s="82"/>
      <c r="KSZ5" s="82"/>
      <c r="KTA5" s="82"/>
      <c r="KTB5" s="82"/>
      <c r="KTC5" s="82"/>
      <c r="KTD5" s="82"/>
      <c r="KTE5" s="82"/>
      <c r="KTF5" s="82"/>
      <c r="KTG5" s="82"/>
      <c r="KTH5" s="82"/>
      <c r="KTI5" s="82"/>
      <c r="KTJ5" s="82"/>
      <c r="KTK5" s="82"/>
      <c r="KTL5" s="82"/>
      <c r="KTM5" s="82"/>
      <c r="KTN5" s="82"/>
      <c r="KTO5" s="82"/>
      <c r="KTP5" s="82"/>
      <c r="KTQ5" s="82"/>
      <c r="KTR5" s="82"/>
      <c r="KTS5" s="82"/>
      <c r="KTT5" s="82"/>
      <c r="KTU5" s="82"/>
      <c r="KTV5" s="82"/>
      <c r="KTW5" s="82"/>
      <c r="KTX5" s="82"/>
      <c r="KTY5" s="82"/>
      <c r="KTZ5" s="82"/>
      <c r="KUA5" s="82"/>
      <c r="KUB5" s="82"/>
      <c r="KUC5" s="82"/>
      <c r="KUD5" s="82"/>
      <c r="KUE5" s="82"/>
      <c r="KUF5" s="82"/>
      <c r="KUG5" s="82"/>
      <c r="KUH5" s="82"/>
      <c r="KUI5" s="82"/>
      <c r="KUJ5" s="82"/>
      <c r="KUK5" s="82"/>
      <c r="KUL5" s="82"/>
      <c r="KUM5" s="82"/>
      <c r="KUN5" s="82"/>
      <c r="KUO5" s="82"/>
      <c r="KUP5" s="82"/>
      <c r="KUQ5" s="82"/>
      <c r="KUR5" s="82"/>
      <c r="KUS5" s="82"/>
      <c r="KUT5" s="82"/>
      <c r="KUU5" s="82"/>
      <c r="KUV5" s="82"/>
      <c r="KUW5" s="82"/>
      <c r="KUX5" s="82"/>
      <c r="KUY5" s="82"/>
      <c r="KUZ5" s="82"/>
      <c r="KVA5" s="82"/>
      <c r="KVB5" s="82"/>
      <c r="KVC5" s="82"/>
      <c r="KVD5" s="82"/>
      <c r="KVE5" s="82"/>
      <c r="KVF5" s="82"/>
      <c r="KVG5" s="82"/>
      <c r="KVH5" s="82"/>
      <c r="KVI5" s="82"/>
      <c r="KVJ5" s="82"/>
      <c r="KVK5" s="82"/>
      <c r="KVL5" s="82"/>
      <c r="KVM5" s="82"/>
      <c r="KVN5" s="82"/>
      <c r="KVO5" s="82"/>
      <c r="KVP5" s="82"/>
      <c r="KVQ5" s="82"/>
      <c r="KVR5" s="82"/>
      <c r="KVS5" s="82"/>
      <c r="KVT5" s="82"/>
      <c r="KVU5" s="82"/>
      <c r="KVV5" s="82"/>
      <c r="KVW5" s="82"/>
      <c r="KVX5" s="82"/>
      <c r="KVY5" s="82"/>
      <c r="KVZ5" s="82"/>
      <c r="KWA5" s="82"/>
      <c r="KWB5" s="82"/>
      <c r="KWC5" s="82"/>
      <c r="KWD5" s="82"/>
      <c r="KWE5" s="82"/>
      <c r="KWF5" s="82"/>
      <c r="KWG5" s="82"/>
      <c r="KWH5" s="82"/>
      <c r="KWI5" s="82"/>
      <c r="KWJ5" s="82"/>
      <c r="KWK5" s="82"/>
      <c r="KWL5" s="82"/>
      <c r="KWM5" s="82"/>
      <c r="KWN5" s="82"/>
      <c r="KWO5" s="82"/>
      <c r="KWP5" s="82"/>
      <c r="KWQ5" s="82"/>
      <c r="KWR5" s="82"/>
      <c r="KWS5" s="82"/>
      <c r="KWT5" s="82"/>
      <c r="KWU5" s="82"/>
      <c r="KWV5" s="82"/>
      <c r="KWW5" s="82"/>
      <c r="KWX5" s="82"/>
      <c r="KWY5" s="82"/>
      <c r="KWZ5" s="82"/>
      <c r="KXA5" s="82"/>
      <c r="KXB5" s="82"/>
      <c r="KXC5" s="82"/>
      <c r="KXD5" s="82"/>
      <c r="KXE5" s="82"/>
      <c r="KXF5" s="82"/>
      <c r="KXG5" s="82"/>
      <c r="KXH5" s="82"/>
      <c r="KXI5" s="82"/>
      <c r="KXJ5" s="82"/>
      <c r="KXK5" s="82"/>
      <c r="KXL5" s="82"/>
      <c r="KXM5" s="82"/>
      <c r="KXN5" s="82"/>
      <c r="KXO5" s="82"/>
      <c r="KXP5" s="82"/>
      <c r="KXQ5" s="82"/>
      <c r="KXR5" s="82"/>
      <c r="KXS5" s="82"/>
      <c r="KXT5" s="82"/>
      <c r="KXU5" s="82"/>
      <c r="KXV5" s="82"/>
      <c r="KXW5" s="82"/>
      <c r="KXX5" s="82"/>
      <c r="KXY5" s="82"/>
      <c r="KXZ5" s="82"/>
      <c r="KYA5" s="82"/>
      <c r="KYB5" s="82"/>
      <c r="KYC5" s="82"/>
      <c r="KYD5" s="82"/>
      <c r="KYE5" s="82"/>
      <c r="KYF5" s="82"/>
      <c r="KYG5" s="82"/>
      <c r="KYH5" s="82"/>
      <c r="KYI5" s="82"/>
      <c r="KYJ5" s="82"/>
      <c r="KYK5" s="82"/>
      <c r="KYL5" s="82"/>
      <c r="KYM5" s="82"/>
      <c r="KYN5" s="82"/>
      <c r="KYO5" s="82"/>
      <c r="KYP5" s="82"/>
      <c r="KYQ5" s="82"/>
      <c r="KYR5" s="82"/>
      <c r="KYS5" s="82"/>
      <c r="KYT5" s="82"/>
      <c r="KYU5" s="82"/>
      <c r="KYV5" s="82"/>
      <c r="KYW5" s="82"/>
      <c r="KYX5" s="82"/>
      <c r="KYY5" s="82"/>
      <c r="KYZ5" s="82"/>
      <c r="KZA5" s="82"/>
      <c r="KZB5" s="82"/>
      <c r="KZC5" s="82"/>
      <c r="KZD5" s="82"/>
      <c r="KZE5" s="82"/>
      <c r="KZF5" s="82"/>
      <c r="KZG5" s="82"/>
      <c r="KZH5" s="82"/>
      <c r="KZI5" s="82"/>
      <c r="KZJ5" s="82"/>
      <c r="KZK5" s="82"/>
      <c r="KZL5" s="82"/>
      <c r="KZM5" s="82"/>
      <c r="KZN5" s="82"/>
      <c r="KZO5" s="82"/>
      <c r="KZP5" s="82"/>
      <c r="KZQ5" s="82"/>
      <c r="KZR5" s="82"/>
      <c r="KZS5" s="82"/>
      <c r="KZT5" s="82"/>
      <c r="KZU5" s="82"/>
      <c r="KZV5" s="82"/>
      <c r="KZW5" s="82"/>
      <c r="KZX5" s="82"/>
      <c r="KZY5" s="82"/>
      <c r="KZZ5" s="82"/>
      <c r="LAA5" s="82"/>
      <c r="LAB5" s="82"/>
      <c r="LAC5" s="82"/>
      <c r="LAD5" s="82"/>
      <c r="LAE5" s="82"/>
      <c r="LAF5" s="82"/>
      <c r="LAG5" s="82"/>
      <c r="LAH5" s="82"/>
      <c r="LAI5" s="82"/>
      <c r="LAJ5" s="82"/>
      <c r="LAK5" s="82"/>
      <c r="LAL5" s="82"/>
      <c r="LAM5" s="82"/>
      <c r="LAN5" s="82"/>
      <c r="LAO5" s="82"/>
      <c r="LAP5" s="82"/>
      <c r="LAQ5" s="82"/>
      <c r="LAR5" s="82"/>
      <c r="LAS5" s="82"/>
      <c r="LAT5" s="82"/>
      <c r="LAU5" s="82"/>
      <c r="LAV5" s="82"/>
      <c r="LAW5" s="82"/>
      <c r="LAX5" s="82"/>
      <c r="LAY5" s="82"/>
      <c r="LAZ5" s="82"/>
      <c r="LBA5" s="82"/>
      <c r="LBB5" s="82"/>
      <c r="LBC5" s="82"/>
      <c r="LBD5" s="82"/>
      <c r="LBE5" s="82"/>
      <c r="LBF5" s="82"/>
      <c r="LBG5" s="82"/>
      <c r="LBH5" s="82"/>
      <c r="LBI5" s="82"/>
      <c r="LBJ5" s="82"/>
      <c r="LBK5" s="82"/>
      <c r="LBL5" s="82"/>
      <c r="LBM5" s="82"/>
      <c r="LBN5" s="82"/>
      <c r="LBO5" s="82"/>
      <c r="LBP5" s="82"/>
      <c r="LBQ5" s="82"/>
      <c r="LBR5" s="82"/>
      <c r="LBS5" s="82"/>
      <c r="LBT5" s="82"/>
      <c r="LBU5" s="82"/>
      <c r="LBV5" s="82"/>
      <c r="LBW5" s="82"/>
      <c r="LBX5" s="82"/>
      <c r="LBY5" s="82"/>
      <c r="LBZ5" s="82"/>
      <c r="LCA5" s="82"/>
      <c r="LCB5" s="82"/>
      <c r="LCC5" s="82"/>
      <c r="LCD5" s="82"/>
      <c r="LCE5" s="82"/>
      <c r="LCF5" s="82"/>
      <c r="LCG5" s="82"/>
      <c r="LCH5" s="82"/>
      <c r="LCI5" s="82"/>
      <c r="LCJ5" s="82"/>
      <c r="LCK5" s="82"/>
      <c r="LCL5" s="82"/>
      <c r="LCM5" s="82"/>
      <c r="LCN5" s="82"/>
      <c r="LCO5" s="82"/>
      <c r="LCP5" s="82"/>
      <c r="LCQ5" s="82"/>
      <c r="LCR5" s="82"/>
      <c r="LCS5" s="82"/>
      <c r="LCT5" s="82"/>
      <c r="LCU5" s="82"/>
      <c r="LCV5" s="82"/>
      <c r="LCW5" s="82"/>
      <c r="LCX5" s="82"/>
      <c r="LCY5" s="82"/>
      <c r="LCZ5" s="82"/>
      <c r="LDA5" s="82"/>
      <c r="LDB5" s="82"/>
      <c r="LDC5" s="82"/>
      <c r="LDD5" s="82"/>
      <c r="LDE5" s="82"/>
      <c r="LDF5" s="82"/>
      <c r="LDG5" s="82"/>
      <c r="LDH5" s="82"/>
      <c r="LDI5" s="82"/>
      <c r="LDJ5" s="82"/>
      <c r="LDK5" s="82"/>
      <c r="LDL5" s="82"/>
      <c r="LDM5" s="82"/>
      <c r="LDN5" s="82"/>
      <c r="LDO5" s="82"/>
      <c r="LDP5" s="82"/>
      <c r="LDQ5" s="82"/>
      <c r="LDR5" s="82"/>
      <c r="LDS5" s="82"/>
      <c r="LDT5" s="82"/>
      <c r="LDU5" s="82"/>
      <c r="LDV5" s="82"/>
      <c r="LDW5" s="82"/>
      <c r="LDX5" s="82"/>
      <c r="LDY5" s="82"/>
      <c r="LDZ5" s="82"/>
      <c r="LEA5" s="82"/>
      <c r="LEB5" s="82"/>
      <c r="LEC5" s="82"/>
      <c r="LED5" s="82"/>
      <c r="LEE5" s="82"/>
      <c r="LEF5" s="82"/>
      <c r="LEG5" s="82"/>
      <c r="LEH5" s="82"/>
      <c r="LEI5" s="82"/>
      <c r="LEJ5" s="82"/>
      <c r="LEK5" s="82"/>
      <c r="LEL5" s="82"/>
      <c r="LEM5" s="82"/>
      <c r="LEN5" s="82"/>
      <c r="LEO5" s="82"/>
      <c r="LEP5" s="82"/>
      <c r="LEQ5" s="82"/>
      <c r="LER5" s="82"/>
      <c r="LES5" s="82"/>
      <c r="LET5" s="82"/>
      <c r="LEU5" s="82"/>
      <c r="LEV5" s="82"/>
      <c r="LEW5" s="82"/>
      <c r="LEX5" s="82"/>
      <c r="LEY5" s="82"/>
      <c r="LEZ5" s="82"/>
      <c r="LFA5" s="82"/>
      <c r="LFB5" s="82"/>
      <c r="LFC5" s="82"/>
      <c r="LFD5" s="82"/>
      <c r="LFE5" s="82"/>
      <c r="LFF5" s="82"/>
      <c r="LFG5" s="82"/>
      <c r="LFH5" s="82"/>
      <c r="LFI5" s="82"/>
      <c r="LFJ5" s="82"/>
      <c r="LFK5" s="82"/>
      <c r="LFL5" s="82"/>
      <c r="LFM5" s="82"/>
      <c r="LFN5" s="82"/>
      <c r="LFO5" s="82"/>
      <c r="LFP5" s="82"/>
      <c r="LFQ5" s="82"/>
      <c r="LFR5" s="82"/>
      <c r="LFS5" s="82"/>
      <c r="LFT5" s="82"/>
      <c r="LFU5" s="82"/>
      <c r="LFV5" s="82"/>
      <c r="LFW5" s="82"/>
      <c r="LFX5" s="82"/>
      <c r="LFY5" s="82"/>
      <c r="LFZ5" s="82"/>
      <c r="LGA5" s="82"/>
      <c r="LGB5" s="82"/>
      <c r="LGC5" s="82"/>
      <c r="LGD5" s="82"/>
      <c r="LGE5" s="82"/>
      <c r="LGF5" s="82"/>
      <c r="LGG5" s="82"/>
      <c r="LGH5" s="82"/>
      <c r="LGI5" s="82"/>
      <c r="LGJ5" s="82"/>
      <c r="LGK5" s="82"/>
      <c r="LGL5" s="82"/>
      <c r="LGM5" s="82"/>
      <c r="LGN5" s="82"/>
      <c r="LGO5" s="82"/>
      <c r="LGP5" s="82"/>
      <c r="LGQ5" s="82"/>
      <c r="LGR5" s="82"/>
      <c r="LGS5" s="82"/>
      <c r="LGT5" s="82"/>
      <c r="LGU5" s="82"/>
      <c r="LGV5" s="82"/>
      <c r="LGW5" s="82"/>
      <c r="LGX5" s="82"/>
      <c r="LGY5" s="82"/>
      <c r="LGZ5" s="82"/>
      <c r="LHA5" s="82"/>
      <c r="LHB5" s="82"/>
      <c r="LHC5" s="82"/>
      <c r="LHD5" s="82"/>
      <c r="LHE5" s="82"/>
      <c r="LHF5" s="82"/>
      <c r="LHG5" s="82"/>
      <c r="LHH5" s="82"/>
      <c r="LHI5" s="82"/>
      <c r="LHJ5" s="82"/>
      <c r="LHK5" s="82"/>
      <c r="LHL5" s="82"/>
      <c r="LHM5" s="82"/>
      <c r="LHN5" s="82"/>
      <c r="LHO5" s="82"/>
      <c r="LHP5" s="82"/>
      <c r="LHQ5" s="82"/>
      <c r="LHR5" s="82"/>
      <c r="LHS5" s="82"/>
      <c r="LHT5" s="82"/>
      <c r="LHU5" s="82"/>
      <c r="LHV5" s="82"/>
      <c r="LHW5" s="82"/>
      <c r="LHX5" s="82"/>
      <c r="LHY5" s="82"/>
      <c r="LHZ5" s="82"/>
      <c r="LIA5" s="82"/>
      <c r="LIB5" s="82"/>
      <c r="LIC5" s="82"/>
      <c r="LID5" s="82"/>
      <c r="LIE5" s="82"/>
      <c r="LIF5" s="82"/>
      <c r="LIG5" s="82"/>
      <c r="LIH5" s="82"/>
      <c r="LII5" s="82"/>
      <c r="LIJ5" s="82"/>
      <c r="LIK5" s="82"/>
      <c r="LIL5" s="82"/>
      <c r="LIM5" s="82"/>
      <c r="LIN5" s="82"/>
      <c r="LIO5" s="82"/>
      <c r="LIP5" s="82"/>
      <c r="LIQ5" s="82"/>
      <c r="LIR5" s="82"/>
      <c r="LIS5" s="82"/>
      <c r="LIT5" s="82"/>
      <c r="LIU5" s="82"/>
      <c r="LIV5" s="82"/>
      <c r="LIW5" s="82"/>
      <c r="LIX5" s="82"/>
      <c r="LIY5" s="82"/>
      <c r="LIZ5" s="82"/>
      <c r="LJA5" s="82"/>
      <c r="LJB5" s="82"/>
      <c r="LJC5" s="82"/>
      <c r="LJD5" s="82"/>
      <c r="LJE5" s="82"/>
      <c r="LJF5" s="82"/>
      <c r="LJG5" s="82"/>
      <c r="LJH5" s="82"/>
      <c r="LJI5" s="82"/>
      <c r="LJJ5" s="82"/>
      <c r="LJK5" s="82"/>
      <c r="LJL5" s="82"/>
      <c r="LJM5" s="82"/>
      <c r="LJN5" s="82"/>
      <c r="LJO5" s="82"/>
      <c r="LJP5" s="82"/>
      <c r="LJQ5" s="82"/>
      <c r="LJR5" s="82"/>
      <c r="LJS5" s="82"/>
      <c r="LJT5" s="82"/>
      <c r="LJU5" s="82"/>
      <c r="LJV5" s="82"/>
      <c r="LJW5" s="82"/>
      <c r="LJX5" s="82"/>
      <c r="LJY5" s="82"/>
      <c r="LJZ5" s="82"/>
      <c r="LKA5" s="82"/>
      <c r="LKB5" s="82"/>
      <c r="LKC5" s="82"/>
      <c r="LKD5" s="82"/>
      <c r="LKE5" s="82"/>
      <c r="LKF5" s="82"/>
      <c r="LKG5" s="82"/>
      <c r="LKH5" s="82"/>
      <c r="LKI5" s="82"/>
      <c r="LKJ5" s="82"/>
      <c r="LKK5" s="82"/>
      <c r="LKL5" s="82"/>
      <c r="LKM5" s="82"/>
      <c r="LKN5" s="82"/>
      <c r="LKO5" s="82"/>
      <c r="LKP5" s="82"/>
      <c r="LKQ5" s="82"/>
      <c r="LKR5" s="82"/>
      <c r="LKS5" s="82"/>
      <c r="LKT5" s="82"/>
      <c r="LKU5" s="82"/>
      <c r="LKV5" s="82"/>
      <c r="LKW5" s="82"/>
      <c r="LKX5" s="82"/>
      <c r="LKY5" s="82"/>
      <c r="LKZ5" s="82"/>
      <c r="LLA5" s="82"/>
      <c r="LLB5" s="82"/>
      <c r="LLC5" s="82"/>
      <c r="LLD5" s="82"/>
      <c r="LLE5" s="82"/>
      <c r="LLF5" s="82"/>
      <c r="LLG5" s="82"/>
      <c r="LLH5" s="82"/>
      <c r="LLI5" s="82"/>
      <c r="LLJ5" s="82"/>
      <c r="LLK5" s="82"/>
      <c r="LLL5" s="82"/>
      <c r="LLM5" s="82"/>
      <c r="LLN5" s="82"/>
      <c r="LLO5" s="82"/>
      <c r="LLP5" s="82"/>
      <c r="LLQ5" s="82"/>
      <c r="LLR5" s="82"/>
      <c r="LLS5" s="82"/>
      <c r="LLT5" s="82"/>
      <c r="LLU5" s="82"/>
      <c r="LLV5" s="82"/>
      <c r="LLW5" s="82"/>
      <c r="LLX5" s="82"/>
      <c r="LLY5" s="82"/>
      <c r="LLZ5" s="82"/>
      <c r="LMA5" s="82"/>
      <c r="LMB5" s="82"/>
      <c r="LMC5" s="82"/>
      <c r="LMD5" s="82"/>
      <c r="LME5" s="82"/>
      <c r="LMF5" s="82"/>
      <c r="LMG5" s="82"/>
      <c r="LMH5" s="82"/>
      <c r="LMI5" s="82"/>
      <c r="LMJ5" s="82"/>
      <c r="LMK5" s="82"/>
      <c r="LML5" s="82"/>
      <c r="LMM5" s="82"/>
      <c r="LMN5" s="82"/>
      <c r="LMO5" s="82"/>
      <c r="LMP5" s="82"/>
      <c r="LMQ5" s="82"/>
      <c r="LMR5" s="82"/>
      <c r="LMS5" s="82"/>
      <c r="LMT5" s="82"/>
      <c r="LMU5" s="82"/>
      <c r="LMV5" s="82"/>
      <c r="LMW5" s="82"/>
      <c r="LMX5" s="82"/>
      <c r="LMY5" s="82"/>
      <c r="LMZ5" s="82"/>
      <c r="LNA5" s="82"/>
      <c r="LNB5" s="82"/>
      <c r="LNC5" s="82"/>
      <c r="LND5" s="82"/>
      <c r="LNE5" s="82"/>
      <c r="LNF5" s="82"/>
      <c r="LNG5" s="82"/>
      <c r="LNH5" s="82"/>
      <c r="LNI5" s="82"/>
      <c r="LNJ5" s="82"/>
      <c r="LNK5" s="82"/>
      <c r="LNL5" s="82"/>
      <c r="LNM5" s="82"/>
      <c r="LNN5" s="82"/>
      <c r="LNO5" s="82"/>
      <c r="LNP5" s="82"/>
      <c r="LNQ5" s="82"/>
      <c r="LNR5" s="82"/>
      <c r="LNS5" s="82"/>
      <c r="LNT5" s="82"/>
      <c r="LNU5" s="82"/>
      <c r="LNV5" s="82"/>
      <c r="LNW5" s="82"/>
      <c r="LNX5" s="82"/>
      <c r="LNY5" s="82"/>
      <c r="LNZ5" s="82"/>
      <c r="LOA5" s="82"/>
      <c r="LOB5" s="82"/>
      <c r="LOC5" s="82"/>
      <c r="LOD5" s="82"/>
      <c r="LOE5" s="82"/>
      <c r="LOF5" s="82"/>
      <c r="LOG5" s="82"/>
      <c r="LOH5" s="82"/>
      <c r="LOI5" s="82"/>
      <c r="LOJ5" s="82"/>
      <c r="LOK5" s="82"/>
      <c r="LOL5" s="82"/>
      <c r="LOM5" s="82"/>
      <c r="LON5" s="82"/>
      <c r="LOO5" s="82"/>
      <c r="LOP5" s="82"/>
      <c r="LOQ5" s="82"/>
      <c r="LOR5" s="82"/>
      <c r="LOS5" s="82"/>
      <c r="LOT5" s="82"/>
      <c r="LOU5" s="82"/>
      <c r="LOV5" s="82"/>
      <c r="LOW5" s="82"/>
      <c r="LOX5" s="82"/>
      <c r="LOY5" s="82"/>
      <c r="LOZ5" s="82"/>
      <c r="LPA5" s="82"/>
      <c r="LPB5" s="82"/>
      <c r="LPC5" s="82"/>
      <c r="LPD5" s="82"/>
      <c r="LPE5" s="82"/>
      <c r="LPF5" s="82"/>
      <c r="LPG5" s="82"/>
      <c r="LPH5" s="82"/>
      <c r="LPI5" s="82"/>
      <c r="LPJ5" s="82"/>
      <c r="LPK5" s="82"/>
      <c r="LPL5" s="82"/>
      <c r="LPM5" s="82"/>
      <c r="LPN5" s="82"/>
      <c r="LPO5" s="82"/>
      <c r="LPP5" s="82"/>
      <c r="LPQ5" s="82"/>
      <c r="LPR5" s="82"/>
      <c r="LPS5" s="82"/>
      <c r="LPT5" s="82"/>
      <c r="LPU5" s="82"/>
      <c r="LPV5" s="82"/>
      <c r="LPW5" s="82"/>
      <c r="LPX5" s="82"/>
      <c r="LPY5" s="82"/>
      <c r="LPZ5" s="82"/>
      <c r="LQA5" s="82"/>
      <c r="LQB5" s="82"/>
      <c r="LQC5" s="82"/>
      <c r="LQD5" s="82"/>
      <c r="LQE5" s="82"/>
      <c r="LQF5" s="82"/>
      <c r="LQG5" s="82"/>
      <c r="LQH5" s="82"/>
      <c r="LQI5" s="82"/>
      <c r="LQJ5" s="82"/>
      <c r="LQK5" s="82"/>
      <c r="LQL5" s="82"/>
      <c r="LQM5" s="82"/>
      <c r="LQN5" s="82"/>
      <c r="LQO5" s="82"/>
      <c r="LQP5" s="82"/>
      <c r="LQQ5" s="82"/>
      <c r="LQR5" s="82"/>
      <c r="LQS5" s="82"/>
      <c r="LQT5" s="82"/>
      <c r="LQU5" s="82"/>
      <c r="LQV5" s="82"/>
      <c r="LQW5" s="82"/>
      <c r="LQX5" s="82"/>
      <c r="LQY5" s="82"/>
      <c r="LQZ5" s="82"/>
      <c r="LRA5" s="82"/>
      <c r="LRB5" s="82"/>
      <c r="LRC5" s="82"/>
      <c r="LRD5" s="82"/>
      <c r="LRE5" s="82"/>
      <c r="LRF5" s="82"/>
      <c r="LRG5" s="82"/>
      <c r="LRH5" s="82"/>
      <c r="LRI5" s="82"/>
      <c r="LRJ5" s="82"/>
      <c r="LRK5" s="82"/>
      <c r="LRL5" s="82"/>
      <c r="LRM5" s="82"/>
      <c r="LRN5" s="82"/>
      <c r="LRO5" s="82"/>
      <c r="LRP5" s="82"/>
      <c r="LRQ5" s="82"/>
      <c r="LRR5" s="82"/>
      <c r="LRS5" s="82"/>
      <c r="LRT5" s="82"/>
      <c r="LRU5" s="82"/>
      <c r="LRV5" s="82"/>
      <c r="LRW5" s="82"/>
      <c r="LRX5" s="82"/>
      <c r="LRY5" s="82"/>
      <c r="LRZ5" s="82"/>
      <c r="LSA5" s="82"/>
      <c r="LSB5" s="82"/>
      <c r="LSC5" s="82"/>
      <c r="LSD5" s="82"/>
      <c r="LSE5" s="82"/>
      <c r="LSF5" s="82"/>
      <c r="LSG5" s="82"/>
      <c r="LSH5" s="82"/>
      <c r="LSI5" s="82"/>
      <c r="LSJ5" s="82"/>
      <c r="LSK5" s="82"/>
      <c r="LSL5" s="82"/>
      <c r="LSM5" s="82"/>
      <c r="LSN5" s="82"/>
      <c r="LSO5" s="82"/>
      <c r="LSP5" s="82"/>
      <c r="LSQ5" s="82"/>
      <c r="LSR5" s="82"/>
      <c r="LSS5" s="82"/>
      <c r="LST5" s="82"/>
      <c r="LSU5" s="82"/>
      <c r="LSV5" s="82"/>
      <c r="LSW5" s="82"/>
      <c r="LSX5" s="82"/>
      <c r="LSY5" s="82"/>
      <c r="LSZ5" s="82"/>
      <c r="LTA5" s="82"/>
      <c r="LTB5" s="82"/>
      <c r="LTC5" s="82"/>
      <c r="LTD5" s="82"/>
      <c r="LTE5" s="82"/>
      <c r="LTF5" s="82"/>
      <c r="LTG5" s="82"/>
      <c r="LTH5" s="82"/>
      <c r="LTI5" s="82"/>
      <c r="LTJ5" s="82"/>
      <c r="LTK5" s="82"/>
      <c r="LTL5" s="82"/>
      <c r="LTM5" s="82"/>
      <c r="LTN5" s="82"/>
      <c r="LTO5" s="82"/>
      <c r="LTP5" s="82"/>
      <c r="LTQ5" s="82"/>
      <c r="LTR5" s="82"/>
      <c r="LTS5" s="82"/>
      <c r="LTT5" s="82"/>
      <c r="LTU5" s="82"/>
      <c r="LTV5" s="82"/>
      <c r="LTW5" s="82"/>
      <c r="LTX5" s="82"/>
      <c r="LTY5" s="82"/>
      <c r="LTZ5" s="82"/>
      <c r="LUA5" s="82"/>
      <c r="LUB5" s="82"/>
      <c r="LUC5" s="82"/>
      <c r="LUD5" s="82"/>
      <c r="LUE5" s="82"/>
      <c r="LUF5" s="82"/>
      <c r="LUG5" s="82"/>
      <c r="LUH5" s="82"/>
      <c r="LUI5" s="82"/>
      <c r="LUJ5" s="82"/>
      <c r="LUK5" s="82"/>
      <c r="LUL5" s="82"/>
      <c r="LUM5" s="82"/>
      <c r="LUN5" s="82"/>
      <c r="LUO5" s="82"/>
      <c r="LUP5" s="82"/>
      <c r="LUQ5" s="82"/>
      <c r="LUR5" s="82"/>
      <c r="LUS5" s="82"/>
      <c r="LUT5" s="82"/>
      <c r="LUU5" s="82"/>
      <c r="LUV5" s="82"/>
      <c r="LUW5" s="82"/>
      <c r="LUX5" s="82"/>
      <c r="LUY5" s="82"/>
      <c r="LUZ5" s="82"/>
      <c r="LVA5" s="82"/>
      <c r="LVB5" s="82"/>
      <c r="LVC5" s="82"/>
      <c r="LVD5" s="82"/>
      <c r="LVE5" s="82"/>
      <c r="LVF5" s="82"/>
      <c r="LVG5" s="82"/>
      <c r="LVH5" s="82"/>
      <c r="LVI5" s="82"/>
      <c r="LVJ5" s="82"/>
      <c r="LVK5" s="82"/>
      <c r="LVL5" s="82"/>
      <c r="LVM5" s="82"/>
      <c r="LVN5" s="82"/>
      <c r="LVO5" s="82"/>
      <c r="LVP5" s="82"/>
      <c r="LVQ5" s="82"/>
      <c r="LVR5" s="82"/>
      <c r="LVS5" s="82"/>
      <c r="LVT5" s="82"/>
      <c r="LVU5" s="82"/>
      <c r="LVV5" s="82"/>
      <c r="LVW5" s="82"/>
      <c r="LVX5" s="82"/>
      <c r="LVY5" s="82"/>
      <c r="LVZ5" s="82"/>
      <c r="LWA5" s="82"/>
      <c r="LWB5" s="82"/>
      <c r="LWC5" s="82"/>
      <c r="LWD5" s="82"/>
      <c r="LWE5" s="82"/>
      <c r="LWF5" s="82"/>
      <c r="LWG5" s="82"/>
      <c r="LWH5" s="82"/>
      <c r="LWI5" s="82"/>
      <c r="LWJ5" s="82"/>
      <c r="LWK5" s="82"/>
      <c r="LWL5" s="82"/>
      <c r="LWM5" s="82"/>
      <c r="LWN5" s="82"/>
      <c r="LWO5" s="82"/>
      <c r="LWP5" s="82"/>
      <c r="LWQ5" s="82"/>
      <c r="LWR5" s="82"/>
      <c r="LWS5" s="82"/>
      <c r="LWT5" s="82"/>
      <c r="LWU5" s="82"/>
      <c r="LWV5" s="82"/>
      <c r="LWW5" s="82"/>
      <c r="LWX5" s="82"/>
      <c r="LWY5" s="82"/>
      <c r="LWZ5" s="82"/>
      <c r="LXA5" s="82"/>
      <c r="LXB5" s="82"/>
      <c r="LXC5" s="82"/>
      <c r="LXD5" s="82"/>
      <c r="LXE5" s="82"/>
      <c r="LXF5" s="82"/>
      <c r="LXG5" s="82"/>
      <c r="LXH5" s="82"/>
      <c r="LXI5" s="82"/>
      <c r="LXJ5" s="82"/>
      <c r="LXK5" s="82"/>
      <c r="LXL5" s="82"/>
      <c r="LXM5" s="82"/>
      <c r="LXN5" s="82"/>
      <c r="LXO5" s="82"/>
      <c r="LXP5" s="82"/>
      <c r="LXQ5" s="82"/>
      <c r="LXR5" s="82"/>
      <c r="LXS5" s="82"/>
      <c r="LXT5" s="82"/>
      <c r="LXU5" s="82"/>
      <c r="LXV5" s="82"/>
      <c r="LXW5" s="82"/>
      <c r="LXX5" s="82"/>
      <c r="LXY5" s="82"/>
      <c r="LXZ5" s="82"/>
      <c r="LYA5" s="82"/>
      <c r="LYB5" s="82"/>
      <c r="LYC5" s="82"/>
      <c r="LYD5" s="82"/>
      <c r="LYE5" s="82"/>
      <c r="LYF5" s="82"/>
      <c r="LYG5" s="82"/>
      <c r="LYH5" s="82"/>
      <c r="LYI5" s="82"/>
      <c r="LYJ5" s="82"/>
      <c r="LYK5" s="82"/>
      <c r="LYL5" s="82"/>
      <c r="LYM5" s="82"/>
      <c r="LYN5" s="82"/>
      <c r="LYO5" s="82"/>
      <c r="LYP5" s="82"/>
      <c r="LYQ5" s="82"/>
      <c r="LYR5" s="82"/>
      <c r="LYS5" s="82"/>
      <c r="LYT5" s="82"/>
      <c r="LYU5" s="82"/>
      <c r="LYV5" s="82"/>
      <c r="LYW5" s="82"/>
      <c r="LYX5" s="82"/>
      <c r="LYY5" s="82"/>
      <c r="LYZ5" s="82"/>
      <c r="LZA5" s="82"/>
      <c r="LZB5" s="82"/>
      <c r="LZC5" s="82"/>
      <c r="LZD5" s="82"/>
      <c r="LZE5" s="82"/>
      <c r="LZF5" s="82"/>
      <c r="LZG5" s="82"/>
      <c r="LZH5" s="82"/>
      <c r="LZI5" s="82"/>
      <c r="LZJ5" s="82"/>
      <c r="LZK5" s="82"/>
      <c r="LZL5" s="82"/>
      <c r="LZM5" s="82"/>
      <c r="LZN5" s="82"/>
      <c r="LZO5" s="82"/>
      <c r="LZP5" s="82"/>
      <c r="LZQ5" s="82"/>
      <c r="LZR5" s="82"/>
      <c r="LZS5" s="82"/>
      <c r="LZT5" s="82"/>
      <c r="LZU5" s="82"/>
      <c r="LZV5" s="82"/>
      <c r="LZW5" s="82"/>
      <c r="LZX5" s="82"/>
      <c r="LZY5" s="82"/>
      <c r="LZZ5" s="82"/>
      <c r="MAA5" s="82"/>
      <c r="MAB5" s="82"/>
      <c r="MAC5" s="82"/>
      <c r="MAD5" s="82"/>
      <c r="MAE5" s="82"/>
      <c r="MAF5" s="82"/>
      <c r="MAG5" s="82"/>
      <c r="MAH5" s="82"/>
      <c r="MAI5" s="82"/>
      <c r="MAJ5" s="82"/>
      <c r="MAK5" s="82"/>
      <c r="MAL5" s="82"/>
      <c r="MAM5" s="82"/>
      <c r="MAN5" s="82"/>
      <c r="MAO5" s="82"/>
      <c r="MAP5" s="82"/>
      <c r="MAQ5" s="82"/>
      <c r="MAR5" s="82"/>
      <c r="MAS5" s="82"/>
      <c r="MAT5" s="82"/>
      <c r="MAU5" s="82"/>
      <c r="MAV5" s="82"/>
      <c r="MAW5" s="82"/>
      <c r="MAX5" s="82"/>
      <c r="MAY5" s="82"/>
      <c r="MAZ5" s="82"/>
      <c r="MBA5" s="82"/>
      <c r="MBB5" s="82"/>
      <c r="MBC5" s="82"/>
      <c r="MBD5" s="82"/>
      <c r="MBE5" s="82"/>
      <c r="MBF5" s="82"/>
      <c r="MBG5" s="82"/>
      <c r="MBH5" s="82"/>
      <c r="MBI5" s="82"/>
      <c r="MBJ5" s="82"/>
      <c r="MBK5" s="82"/>
      <c r="MBL5" s="82"/>
      <c r="MBM5" s="82"/>
      <c r="MBN5" s="82"/>
      <c r="MBO5" s="82"/>
      <c r="MBP5" s="82"/>
      <c r="MBQ5" s="82"/>
      <c r="MBR5" s="82"/>
      <c r="MBS5" s="82"/>
      <c r="MBT5" s="82"/>
      <c r="MBU5" s="82"/>
      <c r="MBV5" s="82"/>
      <c r="MBW5" s="82"/>
      <c r="MBX5" s="82"/>
      <c r="MBY5" s="82"/>
      <c r="MBZ5" s="82"/>
      <c r="MCA5" s="82"/>
      <c r="MCB5" s="82"/>
      <c r="MCC5" s="82"/>
      <c r="MCD5" s="82"/>
      <c r="MCE5" s="82"/>
      <c r="MCF5" s="82"/>
      <c r="MCG5" s="82"/>
      <c r="MCH5" s="82"/>
      <c r="MCI5" s="82"/>
      <c r="MCJ5" s="82"/>
      <c r="MCK5" s="82"/>
      <c r="MCL5" s="82"/>
      <c r="MCM5" s="82"/>
      <c r="MCN5" s="82"/>
      <c r="MCO5" s="82"/>
      <c r="MCP5" s="82"/>
      <c r="MCQ5" s="82"/>
      <c r="MCR5" s="82"/>
      <c r="MCS5" s="82"/>
      <c r="MCT5" s="82"/>
      <c r="MCU5" s="82"/>
      <c r="MCV5" s="82"/>
      <c r="MCW5" s="82"/>
      <c r="MCX5" s="82"/>
      <c r="MCY5" s="82"/>
      <c r="MCZ5" s="82"/>
      <c r="MDA5" s="82"/>
      <c r="MDB5" s="82"/>
      <c r="MDC5" s="82"/>
      <c r="MDD5" s="82"/>
      <c r="MDE5" s="82"/>
      <c r="MDF5" s="82"/>
      <c r="MDG5" s="82"/>
      <c r="MDH5" s="82"/>
      <c r="MDI5" s="82"/>
      <c r="MDJ5" s="82"/>
      <c r="MDK5" s="82"/>
      <c r="MDL5" s="82"/>
      <c r="MDM5" s="82"/>
      <c r="MDN5" s="82"/>
      <c r="MDO5" s="82"/>
      <c r="MDP5" s="82"/>
      <c r="MDQ5" s="82"/>
      <c r="MDR5" s="82"/>
      <c r="MDS5" s="82"/>
      <c r="MDT5" s="82"/>
      <c r="MDU5" s="82"/>
      <c r="MDV5" s="82"/>
      <c r="MDW5" s="82"/>
      <c r="MDX5" s="82"/>
      <c r="MDY5" s="82"/>
      <c r="MDZ5" s="82"/>
      <c r="MEA5" s="82"/>
      <c r="MEB5" s="82"/>
      <c r="MEC5" s="82"/>
      <c r="MED5" s="82"/>
      <c r="MEE5" s="82"/>
      <c r="MEF5" s="82"/>
      <c r="MEG5" s="82"/>
      <c r="MEH5" s="82"/>
      <c r="MEI5" s="82"/>
      <c r="MEJ5" s="82"/>
      <c r="MEK5" s="82"/>
      <c r="MEL5" s="82"/>
      <c r="MEM5" s="82"/>
      <c r="MEN5" s="82"/>
      <c r="MEO5" s="82"/>
      <c r="MEP5" s="82"/>
      <c r="MEQ5" s="82"/>
      <c r="MER5" s="82"/>
      <c r="MES5" s="82"/>
      <c r="MET5" s="82"/>
      <c r="MEU5" s="82"/>
      <c r="MEV5" s="82"/>
      <c r="MEW5" s="82"/>
      <c r="MEX5" s="82"/>
      <c r="MEY5" s="82"/>
      <c r="MEZ5" s="82"/>
      <c r="MFA5" s="82"/>
      <c r="MFB5" s="82"/>
      <c r="MFC5" s="82"/>
      <c r="MFD5" s="82"/>
      <c r="MFE5" s="82"/>
      <c r="MFF5" s="82"/>
      <c r="MFG5" s="82"/>
      <c r="MFH5" s="82"/>
      <c r="MFI5" s="82"/>
      <c r="MFJ5" s="82"/>
      <c r="MFK5" s="82"/>
      <c r="MFL5" s="82"/>
      <c r="MFM5" s="82"/>
      <c r="MFN5" s="82"/>
      <c r="MFO5" s="82"/>
      <c r="MFP5" s="82"/>
      <c r="MFQ5" s="82"/>
      <c r="MFR5" s="82"/>
      <c r="MFS5" s="82"/>
      <c r="MFT5" s="82"/>
      <c r="MFU5" s="82"/>
      <c r="MFV5" s="82"/>
      <c r="MFW5" s="82"/>
      <c r="MFX5" s="82"/>
      <c r="MFY5" s="82"/>
      <c r="MFZ5" s="82"/>
      <c r="MGA5" s="82"/>
      <c r="MGB5" s="82"/>
      <c r="MGC5" s="82"/>
      <c r="MGD5" s="82"/>
      <c r="MGE5" s="82"/>
      <c r="MGF5" s="82"/>
      <c r="MGG5" s="82"/>
      <c r="MGH5" s="82"/>
      <c r="MGI5" s="82"/>
      <c r="MGJ5" s="82"/>
      <c r="MGK5" s="82"/>
      <c r="MGL5" s="82"/>
      <c r="MGM5" s="82"/>
      <c r="MGN5" s="82"/>
      <c r="MGO5" s="82"/>
      <c r="MGP5" s="82"/>
      <c r="MGQ5" s="82"/>
      <c r="MGR5" s="82"/>
      <c r="MGS5" s="82"/>
      <c r="MGT5" s="82"/>
      <c r="MGU5" s="82"/>
      <c r="MGV5" s="82"/>
      <c r="MGW5" s="82"/>
      <c r="MGX5" s="82"/>
      <c r="MGY5" s="82"/>
      <c r="MGZ5" s="82"/>
      <c r="MHA5" s="82"/>
      <c r="MHB5" s="82"/>
      <c r="MHC5" s="82"/>
      <c r="MHD5" s="82"/>
      <c r="MHE5" s="82"/>
      <c r="MHF5" s="82"/>
      <c r="MHG5" s="82"/>
      <c r="MHH5" s="82"/>
      <c r="MHI5" s="82"/>
      <c r="MHJ5" s="82"/>
      <c r="MHK5" s="82"/>
      <c r="MHL5" s="82"/>
      <c r="MHM5" s="82"/>
      <c r="MHN5" s="82"/>
      <c r="MHO5" s="82"/>
      <c r="MHP5" s="82"/>
      <c r="MHQ5" s="82"/>
      <c r="MHR5" s="82"/>
      <c r="MHS5" s="82"/>
      <c r="MHT5" s="82"/>
      <c r="MHU5" s="82"/>
      <c r="MHV5" s="82"/>
      <c r="MHW5" s="82"/>
      <c r="MHX5" s="82"/>
      <c r="MHY5" s="82"/>
      <c r="MHZ5" s="82"/>
      <c r="MIA5" s="82"/>
      <c r="MIB5" s="82"/>
      <c r="MIC5" s="82"/>
      <c r="MID5" s="82"/>
      <c r="MIE5" s="82"/>
      <c r="MIF5" s="82"/>
      <c r="MIG5" s="82"/>
      <c r="MIH5" s="82"/>
      <c r="MII5" s="82"/>
      <c r="MIJ5" s="82"/>
      <c r="MIK5" s="82"/>
      <c r="MIL5" s="82"/>
      <c r="MIM5" s="82"/>
      <c r="MIN5" s="82"/>
      <c r="MIO5" s="82"/>
      <c r="MIP5" s="82"/>
      <c r="MIQ5" s="82"/>
      <c r="MIR5" s="82"/>
      <c r="MIS5" s="82"/>
      <c r="MIT5" s="82"/>
      <c r="MIU5" s="82"/>
      <c r="MIV5" s="82"/>
      <c r="MIW5" s="82"/>
      <c r="MIX5" s="82"/>
      <c r="MIY5" s="82"/>
      <c r="MIZ5" s="82"/>
      <c r="MJA5" s="82"/>
      <c r="MJB5" s="82"/>
      <c r="MJC5" s="82"/>
      <c r="MJD5" s="82"/>
      <c r="MJE5" s="82"/>
      <c r="MJF5" s="82"/>
      <c r="MJG5" s="82"/>
      <c r="MJH5" s="82"/>
      <c r="MJI5" s="82"/>
      <c r="MJJ5" s="82"/>
      <c r="MJK5" s="82"/>
      <c r="MJL5" s="82"/>
      <c r="MJM5" s="82"/>
      <c r="MJN5" s="82"/>
      <c r="MJO5" s="82"/>
      <c r="MJP5" s="82"/>
      <c r="MJQ5" s="82"/>
      <c r="MJR5" s="82"/>
      <c r="MJS5" s="82"/>
      <c r="MJT5" s="82"/>
      <c r="MJU5" s="82"/>
      <c r="MJV5" s="82"/>
      <c r="MJW5" s="82"/>
      <c r="MJX5" s="82"/>
      <c r="MJY5" s="82"/>
      <c r="MJZ5" s="82"/>
      <c r="MKA5" s="82"/>
      <c r="MKB5" s="82"/>
      <c r="MKC5" s="82"/>
      <c r="MKD5" s="82"/>
      <c r="MKE5" s="82"/>
      <c r="MKF5" s="82"/>
      <c r="MKG5" s="82"/>
      <c r="MKH5" s="82"/>
      <c r="MKI5" s="82"/>
      <c r="MKJ5" s="82"/>
      <c r="MKK5" s="82"/>
      <c r="MKL5" s="82"/>
      <c r="MKM5" s="82"/>
      <c r="MKN5" s="82"/>
      <c r="MKO5" s="82"/>
      <c r="MKP5" s="82"/>
      <c r="MKQ5" s="82"/>
      <c r="MKR5" s="82"/>
      <c r="MKS5" s="82"/>
      <c r="MKT5" s="82"/>
      <c r="MKU5" s="82"/>
      <c r="MKV5" s="82"/>
      <c r="MKW5" s="82"/>
      <c r="MKX5" s="82"/>
      <c r="MKY5" s="82"/>
      <c r="MKZ5" s="82"/>
      <c r="MLA5" s="82"/>
      <c r="MLB5" s="82"/>
      <c r="MLC5" s="82"/>
      <c r="MLD5" s="82"/>
      <c r="MLE5" s="82"/>
      <c r="MLF5" s="82"/>
      <c r="MLG5" s="82"/>
      <c r="MLH5" s="82"/>
      <c r="MLI5" s="82"/>
      <c r="MLJ5" s="82"/>
      <c r="MLK5" s="82"/>
      <c r="MLL5" s="82"/>
      <c r="MLM5" s="82"/>
      <c r="MLN5" s="82"/>
      <c r="MLO5" s="82"/>
      <c r="MLP5" s="82"/>
      <c r="MLQ5" s="82"/>
      <c r="MLR5" s="82"/>
      <c r="MLS5" s="82"/>
      <c r="MLT5" s="82"/>
      <c r="MLU5" s="82"/>
      <c r="MLV5" s="82"/>
      <c r="MLW5" s="82"/>
      <c r="MLX5" s="82"/>
      <c r="MLY5" s="82"/>
      <c r="MLZ5" s="82"/>
      <c r="MMA5" s="82"/>
      <c r="MMB5" s="82"/>
      <c r="MMC5" s="82"/>
      <c r="MMD5" s="82"/>
      <c r="MME5" s="82"/>
      <c r="MMF5" s="82"/>
      <c r="MMG5" s="82"/>
      <c r="MMH5" s="82"/>
      <c r="MMI5" s="82"/>
      <c r="MMJ5" s="82"/>
      <c r="MMK5" s="82"/>
      <c r="MML5" s="82"/>
      <c r="MMM5" s="82"/>
      <c r="MMN5" s="82"/>
      <c r="MMO5" s="82"/>
      <c r="MMP5" s="82"/>
      <c r="MMQ5" s="82"/>
      <c r="MMR5" s="82"/>
      <c r="MMS5" s="82"/>
      <c r="MMT5" s="82"/>
      <c r="MMU5" s="82"/>
      <c r="MMV5" s="82"/>
      <c r="MMW5" s="82"/>
      <c r="MMX5" s="82"/>
      <c r="MMY5" s="82"/>
      <c r="MMZ5" s="82"/>
      <c r="MNA5" s="82"/>
      <c r="MNB5" s="82"/>
      <c r="MNC5" s="82"/>
      <c r="MND5" s="82"/>
      <c r="MNE5" s="82"/>
      <c r="MNF5" s="82"/>
      <c r="MNG5" s="82"/>
      <c r="MNH5" s="82"/>
      <c r="MNI5" s="82"/>
      <c r="MNJ5" s="82"/>
      <c r="MNK5" s="82"/>
      <c r="MNL5" s="82"/>
      <c r="MNM5" s="82"/>
      <c r="MNN5" s="82"/>
      <c r="MNO5" s="82"/>
      <c r="MNP5" s="82"/>
      <c r="MNQ5" s="82"/>
      <c r="MNR5" s="82"/>
      <c r="MNS5" s="82"/>
      <c r="MNT5" s="82"/>
      <c r="MNU5" s="82"/>
      <c r="MNV5" s="82"/>
      <c r="MNW5" s="82"/>
      <c r="MNX5" s="82"/>
      <c r="MNY5" s="82"/>
      <c r="MNZ5" s="82"/>
      <c r="MOA5" s="82"/>
      <c r="MOB5" s="82"/>
      <c r="MOC5" s="82"/>
      <c r="MOD5" s="82"/>
      <c r="MOE5" s="82"/>
      <c r="MOF5" s="82"/>
      <c r="MOG5" s="82"/>
      <c r="MOH5" s="82"/>
      <c r="MOI5" s="82"/>
      <c r="MOJ5" s="82"/>
      <c r="MOK5" s="82"/>
      <c r="MOL5" s="82"/>
      <c r="MOM5" s="82"/>
      <c r="MON5" s="82"/>
      <c r="MOO5" s="82"/>
      <c r="MOP5" s="82"/>
      <c r="MOQ5" s="82"/>
      <c r="MOR5" s="82"/>
      <c r="MOS5" s="82"/>
      <c r="MOT5" s="82"/>
      <c r="MOU5" s="82"/>
      <c r="MOV5" s="82"/>
      <c r="MOW5" s="82"/>
      <c r="MOX5" s="82"/>
      <c r="MOY5" s="82"/>
      <c r="MOZ5" s="82"/>
      <c r="MPA5" s="82"/>
      <c r="MPB5" s="82"/>
      <c r="MPC5" s="82"/>
      <c r="MPD5" s="82"/>
      <c r="MPE5" s="82"/>
      <c r="MPF5" s="82"/>
      <c r="MPG5" s="82"/>
      <c r="MPH5" s="82"/>
      <c r="MPI5" s="82"/>
      <c r="MPJ5" s="82"/>
      <c r="MPK5" s="82"/>
      <c r="MPL5" s="82"/>
      <c r="MPM5" s="82"/>
      <c r="MPN5" s="82"/>
      <c r="MPO5" s="82"/>
      <c r="MPP5" s="82"/>
      <c r="MPQ5" s="82"/>
      <c r="MPR5" s="82"/>
      <c r="MPS5" s="82"/>
      <c r="MPT5" s="82"/>
      <c r="MPU5" s="82"/>
      <c r="MPV5" s="82"/>
      <c r="MPW5" s="82"/>
      <c r="MPX5" s="82"/>
      <c r="MPY5" s="82"/>
      <c r="MPZ5" s="82"/>
      <c r="MQA5" s="82"/>
      <c r="MQB5" s="82"/>
      <c r="MQC5" s="82"/>
      <c r="MQD5" s="82"/>
      <c r="MQE5" s="82"/>
      <c r="MQF5" s="82"/>
      <c r="MQG5" s="82"/>
      <c r="MQH5" s="82"/>
      <c r="MQI5" s="82"/>
      <c r="MQJ5" s="82"/>
      <c r="MQK5" s="82"/>
      <c r="MQL5" s="82"/>
      <c r="MQM5" s="82"/>
      <c r="MQN5" s="82"/>
      <c r="MQO5" s="82"/>
      <c r="MQP5" s="82"/>
      <c r="MQQ5" s="82"/>
      <c r="MQR5" s="82"/>
      <c r="MQS5" s="82"/>
      <c r="MQT5" s="82"/>
      <c r="MQU5" s="82"/>
      <c r="MQV5" s="82"/>
      <c r="MQW5" s="82"/>
      <c r="MQX5" s="82"/>
      <c r="MQY5" s="82"/>
      <c r="MQZ5" s="82"/>
      <c r="MRA5" s="82"/>
      <c r="MRB5" s="82"/>
      <c r="MRC5" s="82"/>
      <c r="MRD5" s="82"/>
      <c r="MRE5" s="82"/>
      <c r="MRF5" s="82"/>
      <c r="MRG5" s="82"/>
      <c r="MRH5" s="82"/>
      <c r="MRI5" s="82"/>
      <c r="MRJ5" s="82"/>
      <c r="MRK5" s="82"/>
      <c r="MRL5" s="82"/>
      <c r="MRM5" s="82"/>
      <c r="MRN5" s="82"/>
      <c r="MRO5" s="82"/>
      <c r="MRP5" s="82"/>
      <c r="MRQ5" s="82"/>
      <c r="MRR5" s="82"/>
      <c r="MRS5" s="82"/>
      <c r="MRT5" s="82"/>
      <c r="MRU5" s="82"/>
      <c r="MRV5" s="82"/>
      <c r="MRW5" s="82"/>
      <c r="MRX5" s="82"/>
      <c r="MRY5" s="82"/>
      <c r="MRZ5" s="82"/>
      <c r="MSA5" s="82"/>
      <c r="MSB5" s="82"/>
      <c r="MSC5" s="82"/>
      <c r="MSD5" s="82"/>
      <c r="MSE5" s="82"/>
      <c r="MSF5" s="82"/>
      <c r="MSG5" s="82"/>
      <c r="MSH5" s="82"/>
      <c r="MSI5" s="82"/>
      <c r="MSJ5" s="82"/>
      <c r="MSK5" s="82"/>
      <c r="MSL5" s="82"/>
      <c r="MSM5" s="82"/>
      <c r="MSN5" s="82"/>
      <c r="MSO5" s="82"/>
      <c r="MSP5" s="82"/>
      <c r="MSQ5" s="82"/>
      <c r="MSR5" s="82"/>
      <c r="MSS5" s="82"/>
      <c r="MST5" s="82"/>
      <c r="MSU5" s="82"/>
      <c r="MSV5" s="82"/>
      <c r="MSW5" s="82"/>
      <c r="MSX5" s="82"/>
      <c r="MSY5" s="82"/>
      <c r="MSZ5" s="82"/>
      <c r="MTA5" s="82"/>
      <c r="MTB5" s="82"/>
      <c r="MTC5" s="82"/>
      <c r="MTD5" s="82"/>
      <c r="MTE5" s="82"/>
      <c r="MTF5" s="82"/>
      <c r="MTG5" s="82"/>
      <c r="MTH5" s="82"/>
      <c r="MTI5" s="82"/>
      <c r="MTJ5" s="82"/>
      <c r="MTK5" s="82"/>
      <c r="MTL5" s="82"/>
      <c r="MTM5" s="82"/>
      <c r="MTN5" s="82"/>
      <c r="MTO5" s="82"/>
      <c r="MTP5" s="82"/>
      <c r="MTQ5" s="82"/>
      <c r="MTR5" s="82"/>
      <c r="MTS5" s="82"/>
      <c r="MTT5" s="82"/>
      <c r="MTU5" s="82"/>
      <c r="MTV5" s="82"/>
      <c r="MTW5" s="82"/>
      <c r="MTX5" s="82"/>
      <c r="MTY5" s="82"/>
      <c r="MTZ5" s="82"/>
      <c r="MUA5" s="82"/>
      <c r="MUB5" s="82"/>
      <c r="MUC5" s="82"/>
      <c r="MUD5" s="82"/>
      <c r="MUE5" s="82"/>
      <c r="MUF5" s="82"/>
      <c r="MUG5" s="82"/>
      <c r="MUH5" s="82"/>
      <c r="MUI5" s="82"/>
      <c r="MUJ5" s="82"/>
      <c r="MUK5" s="82"/>
      <c r="MUL5" s="82"/>
      <c r="MUM5" s="82"/>
      <c r="MUN5" s="82"/>
      <c r="MUO5" s="82"/>
      <c r="MUP5" s="82"/>
      <c r="MUQ5" s="82"/>
      <c r="MUR5" s="82"/>
      <c r="MUS5" s="82"/>
      <c r="MUT5" s="82"/>
      <c r="MUU5" s="82"/>
      <c r="MUV5" s="82"/>
      <c r="MUW5" s="82"/>
      <c r="MUX5" s="82"/>
      <c r="MUY5" s="82"/>
      <c r="MUZ5" s="82"/>
      <c r="MVA5" s="82"/>
      <c r="MVB5" s="82"/>
      <c r="MVC5" s="82"/>
      <c r="MVD5" s="82"/>
      <c r="MVE5" s="82"/>
      <c r="MVF5" s="82"/>
      <c r="MVG5" s="82"/>
      <c r="MVH5" s="82"/>
      <c r="MVI5" s="82"/>
      <c r="MVJ5" s="82"/>
      <c r="MVK5" s="82"/>
      <c r="MVL5" s="82"/>
      <c r="MVM5" s="82"/>
      <c r="MVN5" s="82"/>
      <c r="MVO5" s="82"/>
      <c r="MVP5" s="82"/>
      <c r="MVQ5" s="82"/>
      <c r="MVR5" s="82"/>
      <c r="MVS5" s="82"/>
      <c r="MVT5" s="82"/>
      <c r="MVU5" s="82"/>
      <c r="MVV5" s="82"/>
      <c r="MVW5" s="82"/>
      <c r="MVX5" s="82"/>
      <c r="MVY5" s="82"/>
      <c r="MVZ5" s="82"/>
      <c r="MWA5" s="82"/>
      <c r="MWB5" s="82"/>
      <c r="MWC5" s="82"/>
      <c r="MWD5" s="82"/>
      <c r="MWE5" s="82"/>
      <c r="MWF5" s="82"/>
      <c r="MWG5" s="82"/>
      <c r="MWH5" s="82"/>
      <c r="MWI5" s="82"/>
      <c r="MWJ5" s="82"/>
      <c r="MWK5" s="82"/>
      <c r="MWL5" s="82"/>
      <c r="MWM5" s="82"/>
      <c r="MWN5" s="82"/>
      <c r="MWO5" s="82"/>
      <c r="MWP5" s="82"/>
      <c r="MWQ5" s="82"/>
      <c r="MWR5" s="82"/>
      <c r="MWS5" s="82"/>
      <c r="MWT5" s="82"/>
      <c r="MWU5" s="82"/>
      <c r="MWV5" s="82"/>
      <c r="MWW5" s="82"/>
      <c r="MWX5" s="82"/>
      <c r="MWY5" s="82"/>
      <c r="MWZ5" s="82"/>
      <c r="MXA5" s="82"/>
      <c r="MXB5" s="82"/>
      <c r="MXC5" s="82"/>
      <c r="MXD5" s="82"/>
      <c r="MXE5" s="82"/>
      <c r="MXF5" s="82"/>
      <c r="MXG5" s="82"/>
      <c r="MXH5" s="82"/>
      <c r="MXI5" s="82"/>
      <c r="MXJ5" s="82"/>
      <c r="MXK5" s="82"/>
      <c r="MXL5" s="82"/>
      <c r="MXM5" s="82"/>
      <c r="MXN5" s="82"/>
      <c r="MXO5" s="82"/>
      <c r="MXP5" s="82"/>
      <c r="MXQ5" s="82"/>
      <c r="MXR5" s="82"/>
      <c r="MXS5" s="82"/>
      <c r="MXT5" s="82"/>
      <c r="MXU5" s="82"/>
      <c r="MXV5" s="82"/>
      <c r="MXW5" s="82"/>
      <c r="MXX5" s="82"/>
      <c r="MXY5" s="82"/>
      <c r="MXZ5" s="82"/>
      <c r="MYA5" s="82"/>
      <c r="MYB5" s="82"/>
      <c r="MYC5" s="82"/>
      <c r="MYD5" s="82"/>
      <c r="MYE5" s="82"/>
      <c r="MYF5" s="82"/>
      <c r="MYG5" s="82"/>
      <c r="MYH5" s="82"/>
      <c r="MYI5" s="82"/>
      <c r="MYJ5" s="82"/>
      <c r="MYK5" s="82"/>
      <c r="MYL5" s="82"/>
      <c r="MYM5" s="82"/>
      <c r="MYN5" s="82"/>
      <c r="MYO5" s="82"/>
      <c r="MYP5" s="82"/>
      <c r="MYQ5" s="82"/>
      <c r="MYR5" s="82"/>
      <c r="MYS5" s="82"/>
      <c r="MYT5" s="82"/>
      <c r="MYU5" s="82"/>
      <c r="MYV5" s="82"/>
      <c r="MYW5" s="82"/>
      <c r="MYX5" s="82"/>
      <c r="MYY5" s="82"/>
      <c r="MYZ5" s="82"/>
      <c r="MZA5" s="82"/>
      <c r="MZB5" s="82"/>
      <c r="MZC5" s="82"/>
      <c r="MZD5" s="82"/>
      <c r="MZE5" s="82"/>
      <c r="MZF5" s="82"/>
      <c r="MZG5" s="82"/>
      <c r="MZH5" s="82"/>
      <c r="MZI5" s="82"/>
      <c r="MZJ5" s="82"/>
      <c r="MZK5" s="82"/>
      <c r="MZL5" s="82"/>
      <c r="MZM5" s="82"/>
      <c r="MZN5" s="82"/>
      <c r="MZO5" s="82"/>
      <c r="MZP5" s="82"/>
      <c r="MZQ5" s="82"/>
      <c r="MZR5" s="82"/>
      <c r="MZS5" s="82"/>
      <c r="MZT5" s="82"/>
      <c r="MZU5" s="82"/>
      <c r="MZV5" s="82"/>
      <c r="MZW5" s="82"/>
      <c r="MZX5" s="82"/>
      <c r="MZY5" s="82"/>
      <c r="MZZ5" s="82"/>
      <c r="NAA5" s="82"/>
      <c r="NAB5" s="82"/>
      <c r="NAC5" s="82"/>
      <c r="NAD5" s="82"/>
      <c r="NAE5" s="82"/>
      <c r="NAF5" s="82"/>
      <c r="NAG5" s="82"/>
      <c r="NAH5" s="82"/>
      <c r="NAI5" s="82"/>
      <c r="NAJ5" s="82"/>
      <c r="NAK5" s="82"/>
      <c r="NAL5" s="82"/>
      <c r="NAM5" s="82"/>
      <c r="NAN5" s="82"/>
      <c r="NAO5" s="82"/>
      <c r="NAP5" s="82"/>
      <c r="NAQ5" s="82"/>
      <c r="NAR5" s="82"/>
      <c r="NAS5" s="82"/>
      <c r="NAT5" s="82"/>
      <c r="NAU5" s="82"/>
      <c r="NAV5" s="82"/>
      <c r="NAW5" s="82"/>
      <c r="NAX5" s="82"/>
      <c r="NAY5" s="82"/>
      <c r="NAZ5" s="82"/>
      <c r="NBA5" s="82"/>
      <c r="NBB5" s="82"/>
      <c r="NBC5" s="82"/>
      <c r="NBD5" s="82"/>
      <c r="NBE5" s="82"/>
      <c r="NBF5" s="82"/>
      <c r="NBG5" s="82"/>
      <c r="NBH5" s="82"/>
      <c r="NBI5" s="82"/>
      <c r="NBJ5" s="82"/>
      <c r="NBK5" s="82"/>
      <c r="NBL5" s="82"/>
      <c r="NBM5" s="82"/>
      <c r="NBN5" s="82"/>
      <c r="NBO5" s="82"/>
      <c r="NBP5" s="82"/>
      <c r="NBQ5" s="82"/>
      <c r="NBR5" s="82"/>
      <c r="NBS5" s="82"/>
      <c r="NBT5" s="82"/>
      <c r="NBU5" s="82"/>
      <c r="NBV5" s="82"/>
      <c r="NBW5" s="82"/>
      <c r="NBX5" s="82"/>
      <c r="NBY5" s="82"/>
      <c r="NBZ5" s="82"/>
      <c r="NCA5" s="82"/>
      <c r="NCB5" s="82"/>
      <c r="NCC5" s="82"/>
      <c r="NCD5" s="82"/>
      <c r="NCE5" s="82"/>
      <c r="NCF5" s="82"/>
      <c r="NCG5" s="82"/>
      <c r="NCH5" s="82"/>
      <c r="NCI5" s="82"/>
      <c r="NCJ5" s="82"/>
      <c r="NCK5" s="82"/>
      <c r="NCL5" s="82"/>
      <c r="NCM5" s="82"/>
      <c r="NCN5" s="82"/>
      <c r="NCO5" s="82"/>
      <c r="NCP5" s="82"/>
      <c r="NCQ5" s="82"/>
      <c r="NCR5" s="82"/>
      <c r="NCS5" s="82"/>
      <c r="NCT5" s="82"/>
      <c r="NCU5" s="82"/>
      <c r="NCV5" s="82"/>
      <c r="NCW5" s="82"/>
      <c r="NCX5" s="82"/>
      <c r="NCY5" s="82"/>
      <c r="NCZ5" s="82"/>
      <c r="NDA5" s="82"/>
      <c r="NDB5" s="82"/>
      <c r="NDC5" s="82"/>
      <c r="NDD5" s="82"/>
      <c r="NDE5" s="82"/>
      <c r="NDF5" s="82"/>
      <c r="NDG5" s="82"/>
      <c r="NDH5" s="82"/>
      <c r="NDI5" s="82"/>
      <c r="NDJ5" s="82"/>
      <c r="NDK5" s="82"/>
      <c r="NDL5" s="82"/>
      <c r="NDM5" s="82"/>
      <c r="NDN5" s="82"/>
      <c r="NDO5" s="82"/>
      <c r="NDP5" s="82"/>
      <c r="NDQ5" s="82"/>
      <c r="NDR5" s="82"/>
      <c r="NDS5" s="82"/>
      <c r="NDT5" s="82"/>
      <c r="NDU5" s="82"/>
      <c r="NDV5" s="82"/>
      <c r="NDW5" s="82"/>
      <c r="NDX5" s="82"/>
      <c r="NDY5" s="82"/>
      <c r="NDZ5" s="82"/>
      <c r="NEA5" s="82"/>
      <c r="NEB5" s="82"/>
      <c r="NEC5" s="82"/>
      <c r="NED5" s="82"/>
      <c r="NEE5" s="82"/>
      <c r="NEF5" s="82"/>
      <c r="NEG5" s="82"/>
      <c r="NEH5" s="82"/>
      <c r="NEI5" s="82"/>
      <c r="NEJ5" s="82"/>
      <c r="NEK5" s="82"/>
      <c r="NEL5" s="82"/>
      <c r="NEM5" s="82"/>
      <c r="NEN5" s="82"/>
      <c r="NEO5" s="82"/>
      <c r="NEP5" s="82"/>
      <c r="NEQ5" s="82"/>
      <c r="NER5" s="82"/>
      <c r="NES5" s="82"/>
      <c r="NET5" s="82"/>
      <c r="NEU5" s="82"/>
      <c r="NEV5" s="82"/>
      <c r="NEW5" s="82"/>
      <c r="NEX5" s="82"/>
      <c r="NEY5" s="82"/>
      <c r="NEZ5" s="82"/>
      <c r="NFA5" s="82"/>
      <c r="NFB5" s="82"/>
      <c r="NFC5" s="82"/>
      <c r="NFD5" s="82"/>
      <c r="NFE5" s="82"/>
      <c r="NFF5" s="82"/>
      <c r="NFG5" s="82"/>
      <c r="NFH5" s="82"/>
      <c r="NFI5" s="82"/>
      <c r="NFJ5" s="82"/>
      <c r="NFK5" s="82"/>
      <c r="NFL5" s="82"/>
      <c r="NFM5" s="82"/>
      <c r="NFN5" s="82"/>
      <c r="NFO5" s="82"/>
      <c r="NFP5" s="82"/>
      <c r="NFQ5" s="82"/>
      <c r="NFR5" s="82"/>
      <c r="NFS5" s="82"/>
      <c r="NFT5" s="82"/>
      <c r="NFU5" s="82"/>
      <c r="NFV5" s="82"/>
      <c r="NFW5" s="82"/>
      <c r="NFX5" s="82"/>
      <c r="NFY5" s="82"/>
      <c r="NFZ5" s="82"/>
      <c r="NGA5" s="82"/>
      <c r="NGB5" s="82"/>
      <c r="NGC5" s="82"/>
      <c r="NGD5" s="82"/>
      <c r="NGE5" s="82"/>
      <c r="NGF5" s="82"/>
      <c r="NGG5" s="82"/>
      <c r="NGH5" s="82"/>
      <c r="NGI5" s="82"/>
      <c r="NGJ5" s="82"/>
      <c r="NGK5" s="82"/>
      <c r="NGL5" s="82"/>
      <c r="NGM5" s="82"/>
      <c r="NGN5" s="82"/>
      <c r="NGO5" s="82"/>
      <c r="NGP5" s="82"/>
      <c r="NGQ5" s="82"/>
      <c r="NGR5" s="82"/>
      <c r="NGS5" s="82"/>
      <c r="NGT5" s="82"/>
      <c r="NGU5" s="82"/>
      <c r="NGV5" s="82"/>
      <c r="NGW5" s="82"/>
      <c r="NGX5" s="82"/>
      <c r="NGY5" s="82"/>
      <c r="NGZ5" s="82"/>
      <c r="NHA5" s="82"/>
      <c r="NHB5" s="82"/>
      <c r="NHC5" s="82"/>
      <c r="NHD5" s="82"/>
      <c r="NHE5" s="82"/>
      <c r="NHF5" s="82"/>
      <c r="NHG5" s="82"/>
      <c r="NHH5" s="82"/>
      <c r="NHI5" s="82"/>
      <c r="NHJ5" s="82"/>
      <c r="NHK5" s="82"/>
      <c r="NHL5" s="82"/>
      <c r="NHM5" s="82"/>
      <c r="NHN5" s="82"/>
      <c r="NHO5" s="82"/>
      <c r="NHP5" s="82"/>
      <c r="NHQ5" s="82"/>
      <c r="NHR5" s="82"/>
      <c r="NHS5" s="82"/>
      <c r="NHT5" s="82"/>
      <c r="NHU5" s="82"/>
      <c r="NHV5" s="82"/>
      <c r="NHW5" s="82"/>
      <c r="NHX5" s="82"/>
      <c r="NHY5" s="82"/>
      <c r="NHZ5" s="82"/>
      <c r="NIA5" s="82"/>
      <c r="NIB5" s="82"/>
      <c r="NIC5" s="82"/>
      <c r="NID5" s="82"/>
      <c r="NIE5" s="82"/>
      <c r="NIF5" s="82"/>
      <c r="NIG5" s="82"/>
      <c r="NIH5" s="82"/>
      <c r="NII5" s="82"/>
      <c r="NIJ5" s="82"/>
      <c r="NIK5" s="82"/>
      <c r="NIL5" s="82"/>
      <c r="NIM5" s="82"/>
      <c r="NIN5" s="82"/>
      <c r="NIO5" s="82"/>
      <c r="NIP5" s="82"/>
      <c r="NIQ5" s="82"/>
      <c r="NIR5" s="82"/>
      <c r="NIS5" s="82"/>
      <c r="NIT5" s="82"/>
      <c r="NIU5" s="82"/>
      <c r="NIV5" s="82"/>
      <c r="NIW5" s="82"/>
      <c r="NIX5" s="82"/>
      <c r="NIY5" s="82"/>
      <c r="NIZ5" s="82"/>
      <c r="NJA5" s="82"/>
      <c r="NJB5" s="82"/>
      <c r="NJC5" s="82"/>
      <c r="NJD5" s="82"/>
      <c r="NJE5" s="82"/>
      <c r="NJF5" s="82"/>
      <c r="NJG5" s="82"/>
      <c r="NJH5" s="82"/>
      <c r="NJI5" s="82"/>
      <c r="NJJ5" s="82"/>
      <c r="NJK5" s="82"/>
      <c r="NJL5" s="82"/>
      <c r="NJM5" s="82"/>
      <c r="NJN5" s="82"/>
      <c r="NJO5" s="82"/>
      <c r="NJP5" s="82"/>
      <c r="NJQ5" s="82"/>
      <c r="NJR5" s="82"/>
      <c r="NJS5" s="82"/>
      <c r="NJT5" s="82"/>
      <c r="NJU5" s="82"/>
      <c r="NJV5" s="82"/>
      <c r="NJW5" s="82"/>
      <c r="NJX5" s="82"/>
      <c r="NJY5" s="82"/>
      <c r="NJZ5" s="82"/>
      <c r="NKA5" s="82"/>
      <c r="NKB5" s="82"/>
      <c r="NKC5" s="82"/>
      <c r="NKD5" s="82"/>
      <c r="NKE5" s="82"/>
      <c r="NKF5" s="82"/>
      <c r="NKG5" s="82"/>
      <c r="NKH5" s="82"/>
      <c r="NKI5" s="82"/>
      <c r="NKJ5" s="82"/>
      <c r="NKK5" s="82"/>
      <c r="NKL5" s="82"/>
      <c r="NKM5" s="82"/>
      <c r="NKN5" s="82"/>
      <c r="NKO5" s="82"/>
      <c r="NKP5" s="82"/>
      <c r="NKQ5" s="82"/>
      <c r="NKR5" s="82"/>
      <c r="NKS5" s="82"/>
      <c r="NKT5" s="82"/>
      <c r="NKU5" s="82"/>
      <c r="NKV5" s="82"/>
      <c r="NKW5" s="82"/>
      <c r="NKX5" s="82"/>
      <c r="NKY5" s="82"/>
      <c r="NKZ5" s="82"/>
      <c r="NLA5" s="82"/>
      <c r="NLB5" s="82"/>
      <c r="NLC5" s="82"/>
      <c r="NLD5" s="82"/>
      <c r="NLE5" s="82"/>
      <c r="NLF5" s="82"/>
      <c r="NLG5" s="82"/>
      <c r="NLH5" s="82"/>
      <c r="NLI5" s="82"/>
      <c r="NLJ5" s="82"/>
      <c r="NLK5" s="82"/>
      <c r="NLL5" s="82"/>
      <c r="NLM5" s="82"/>
      <c r="NLN5" s="82"/>
      <c r="NLO5" s="82"/>
      <c r="NLP5" s="82"/>
      <c r="NLQ5" s="82"/>
      <c r="NLR5" s="82"/>
      <c r="NLS5" s="82"/>
      <c r="NLT5" s="82"/>
      <c r="NLU5" s="82"/>
      <c r="NLV5" s="82"/>
      <c r="NLW5" s="82"/>
      <c r="NLX5" s="82"/>
      <c r="NLY5" s="82"/>
      <c r="NLZ5" s="82"/>
      <c r="NMA5" s="82"/>
      <c r="NMB5" s="82"/>
      <c r="NMC5" s="82"/>
      <c r="NMD5" s="82"/>
      <c r="NME5" s="82"/>
      <c r="NMF5" s="82"/>
      <c r="NMG5" s="82"/>
      <c r="NMH5" s="82"/>
      <c r="NMI5" s="82"/>
      <c r="NMJ5" s="82"/>
      <c r="NMK5" s="82"/>
      <c r="NML5" s="82"/>
      <c r="NMM5" s="82"/>
      <c r="NMN5" s="82"/>
      <c r="NMO5" s="82"/>
      <c r="NMP5" s="82"/>
      <c r="NMQ5" s="82"/>
      <c r="NMR5" s="82"/>
      <c r="NMS5" s="82"/>
      <c r="NMT5" s="82"/>
      <c r="NMU5" s="82"/>
      <c r="NMV5" s="82"/>
      <c r="NMW5" s="82"/>
      <c r="NMX5" s="82"/>
      <c r="NMY5" s="82"/>
      <c r="NMZ5" s="82"/>
      <c r="NNA5" s="82"/>
      <c r="NNB5" s="82"/>
      <c r="NNC5" s="82"/>
      <c r="NND5" s="82"/>
      <c r="NNE5" s="82"/>
      <c r="NNF5" s="82"/>
      <c r="NNG5" s="82"/>
      <c r="NNH5" s="82"/>
      <c r="NNI5" s="82"/>
      <c r="NNJ5" s="82"/>
      <c r="NNK5" s="82"/>
      <c r="NNL5" s="82"/>
      <c r="NNM5" s="82"/>
      <c r="NNN5" s="82"/>
      <c r="NNO5" s="82"/>
      <c r="NNP5" s="82"/>
      <c r="NNQ5" s="82"/>
      <c r="NNR5" s="82"/>
      <c r="NNS5" s="82"/>
      <c r="NNT5" s="82"/>
      <c r="NNU5" s="82"/>
      <c r="NNV5" s="82"/>
      <c r="NNW5" s="82"/>
      <c r="NNX5" s="82"/>
      <c r="NNY5" s="82"/>
      <c r="NNZ5" s="82"/>
      <c r="NOA5" s="82"/>
      <c r="NOB5" s="82"/>
      <c r="NOC5" s="82"/>
      <c r="NOD5" s="82"/>
      <c r="NOE5" s="82"/>
      <c r="NOF5" s="82"/>
      <c r="NOG5" s="82"/>
      <c r="NOH5" s="82"/>
      <c r="NOI5" s="82"/>
      <c r="NOJ5" s="82"/>
      <c r="NOK5" s="82"/>
      <c r="NOL5" s="82"/>
      <c r="NOM5" s="82"/>
      <c r="NON5" s="82"/>
      <c r="NOO5" s="82"/>
      <c r="NOP5" s="82"/>
      <c r="NOQ5" s="82"/>
      <c r="NOR5" s="82"/>
      <c r="NOS5" s="82"/>
      <c r="NOT5" s="82"/>
      <c r="NOU5" s="82"/>
      <c r="NOV5" s="82"/>
      <c r="NOW5" s="82"/>
      <c r="NOX5" s="82"/>
      <c r="NOY5" s="82"/>
      <c r="NOZ5" s="82"/>
      <c r="NPA5" s="82"/>
      <c r="NPB5" s="82"/>
      <c r="NPC5" s="82"/>
      <c r="NPD5" s="82"/>
      <c r="NPE5" s="82"/>
      <c r="NPF5" s="82"/>
      <c r="NPG5" s="82"/>
      <c r="NPH5" s="82"/>
      <c r="NPI5" s="82"/>
      <c r="NPJ5" s="82"/>
      <c r="NPK5" s="82"/>
      <c r="NPL5" s="82"/>
      <c r="NPM5" s="82"/>
      <c r="NPN5" s="82"/>
      <c r="NPO5" s="82"/>
      <c r="NPP5" s="82"/>
      <c r="NPQ5" s="82"/>
      <c r="NPR5" s="82"/>
      <c r="NPS5" s="82"/>
      <c r="NPT5" s="82"/>
      <c r="NPU5" s="82"/>
      <c r="NPV5" s="82"/>
      <c r="NPW5" s="82"/>
      <c r="NPX5" s="82"/>
      <c r="NPY5" s="82"/>
      <c r="NPZ5" s="82"/>
      <c r="NQA5" s="82"/>
      <c r="NQB5" s="82"/>
      <c r="NQC5" s="82"/>
      <c r="NQD5" s="82"/>
      <c r="NQE5" s="82"/>
      <c r="NQF5" s="82"/>
      <c r="NQG5" s="82"/>
      <c r="NQH5" s="82"/>
      <c r="NQI5" s="82"/>
      <c r="NQJ5" s="82"/>
      <c r="NQK5" s="82"/>
      <c r="NQL5" s="82"/>
      <c r="NQM5" s="82"/>
      <c r="NQN5" s="82"/>
      <c r="NQO5" s="82"/>
      <c r="NQP5" s="82"/>
      <c r="NQQ5" s="82"/>
      <c r="NQR5" s="82"/>
      <c r="NQS5" s="82"/>
      <c r="NQT5" s="82"/>
      <c r="NQU5" s="82"/>
      <c r="NQV5" s="82"/>
      <c r="NQW5" s="82"/>
      <c r="NQX5" s="82"/>
      <c r="NQY5" s="82"/>
      <c r="NQZ5" s="82"/>
      <c r="NRA5" s="82"/>
      <c r="NRB5" s="82"/>
      <c r="NRC5" s="82"/>
      <c r="NRD5" s="82"/>
      <c r="NRE5" s="82"/>
      <c r="NRF5" s="82"/>
      <c r="NRG5" s="82"/>
      <c r="NRH5" s="82"/>
      <c r="NRI5" s="82"/>
      <c r="NRJ5" s="82"/>
      <c r="NRK5" s="82"/>
      <c r="NRL5" s="82"/>
      <c r="NRM5" s="82"/>
      <c r="NRN5" s="82"/>
      <c r="NRO5" s="82"/>
      <c r="NRP5" s="82"/>
      <c r="NRQ5" s="82"/>
      <c r="NRR5" s="82"/>
      <c r="NRS5" s="82"/>
      <c r="NRT5" s="82"/>
      <c r="NRU5" s="82"/>
      <c r="NRV5" s="82"/>
      <c r="NRW5" s="82"/>
      <c r="NRX5" s="82"/>
      <c r="NRY5" s="82"/>
      <c r="NRZ5" s="82"/>
      <c r="NSA5" s="82"/>
      <c r="NSB5" s="82"/>
      <c r="NSC5" s="82"/>
      <c r="NSD5" s="82"/>
      <c r="NSE5" s="82"/>
      <c r="NSF5" s="82"/>
      <c r="NSG5" s="82"/>
      <c r="NSH5" s="82"/>
      <c r="NSI5" s="82"/>
      <c r="NSJ5" s="82"/>
      <c r="NSK5" s="82"/>
      <c r="NSL5" s="82"/>
      <c r="NSM5" s="82"/>
      <c r="NSN5" s="82"/>
      <c r="NSO5" s="82"/>
      <c r="NSP5" s="82"/>
      <c r="NSQ5" s="82"/>
      <c r="NSR5" s="82"/>
      <c r="NSS5" s="82"/>
      <c r="NST5" s="82"/>
      <c r="NSU5" s="82"/>
      <c r="NSV5" s="82"/>
      <c r="NSW5" s="82"/>
      <c r="NSX5" s="82"/>
      <c r="NSY5" s="82"/>
      <c r="NSZ5" s="82"/>
      <c r="NTA5" s="82"/>
      <c r="NTB5" s="82"/>
      <c r="NTC5" s="82"/>
      <c r="NTD5" s="82"/>
      <c r="NTE5" s="82"/>
      <c r="NTF5" s="82"/>
      <c r="NTG5" s="82"/>
      <c r="NTH5" s="82"/>
      <c r="NTI5" s="82"/>
      <c r="NTJ5" s="82"/>
      <c r="NTK5" s="82"/>
      <c r="NTL5" s="82"/>
      <c r="NTM5" s="82"/>
      <c r="NTN5" s="82"/>
      <c r="NTO5" s="82"/>
      <c r="NTP5" s="82"/>
      <c r="NTQ5" s="82"/>
      <c r="NTR5" s="82"/>
      <c r="NTS5" s="82"/>
      <c r="NTT5" s="82"/>
      <c r="NTU5" s="82"/>
      <c r="NTV5" s="82"/>
      <c r="NTW5" s="82"/>
      <c r="NTX5" s="82"/>
      <c r="NTY5" s="82"/>
      <c r="NTZ5" s="82"/>
      <c r="NUA5" s="82"/>
      <c r="NUB5" s="82"/>
      <c r="NUC5" s="82"/>
      <c r="NUD5" s="82"/>
      <c r="NUE5" s="82"/>
      <c r="NUF5" s="82"/>
      <c r="NUG5" s="82"/>
      <c r="NUH5" s="82"/>
      <c r="NUI5" s="82"/>
      <c r="NUJ5" s="82"/>
      <c r="NUK5" s="82"/>
      <c r="NUL5" s="82"/>
      <c r="NUM5" s="82"/>
      <c r="NUN5" s="82"/>
      <c r="NUO5" s="82"/>
      <c r="NUP5" s="82"/>
      <c r="NUQ5" s="82"/>
      <c r="NUR5" s="82"/>
      <c r="NUS5" s="82"/>
      <c r="NUT5" s="82"/>
      <c r="NUU5" s="82"/>
      <c r="NUV5" s="82"/>
      <c r="NUW5" s="82"/>
      <c r="NUX5" s="82"/>
      <c r="NUY5" s="82"/>
      <c r="NUZ5" s="82"/>
      <c r="NVA5" s="82"/>
      <c r="NVB5" s="82"/>
      <c r="NVC5" s="82"/>
      <c r="NVD5" s="82"/>
      <c r="NVE5" s="82"/>
      <c r="NVF5" s="82"/>
      <c r="NVG5" s="82"/>
      <c r="NVH5" s="82"/>
      <c r="NVI5" s="82"/>
      <c r="NVJ5" s="82"/>
      <c r="NVK5" s="82"/>
      <c r="NVL5" s="82"/>
      <c r="NVM5" s="82"/>
      <c r="NVN5" s="82"/>
      <c r="NVO5" s="82"/>
      <c r="NVP5" s="82"/>
      <c r="NVQ5" s="82"/>
      <c r="NVR5" s="82"/>
      <c r="NVS5" s="82"/>
      <c r="NVT5" s="82"/>
      <c r="NVU5" s="82"/>
      <c r="NVV5" s="82"/>
      <c r="NVW5" s="82"/>
      <c r="NVX5" s="82"/>
      <c r="NVY5" s="82"/>
      <c r="NVZ5" s="82"/>
      <c r="NWA5" s="82"/>
      <c r="NWB5" s="82"/>
      <c r="NWC5" s="82"/>
      <c r="NWD5" s="82"/>
      <c r="NWE5" s="82"/>
      <c r="NWF5" s="82"/>
      <c r="NWG5" s="82"/>
      <c r="NWH5" s="82"/>
      <c r="NWI5" s="82"/>
      <c r="NWJ5" s="82"/>
      <c r="NWK5" s="82"/>
      <c r="NWL5" s="82"/>
      <c r="NWM5" s="82"/>
      <c r="NWN5" s="82"/>
      <c r="NWO5" s="82"/>
      <c r="NWP5" s="82"/>
      <c r="NWQ5" s="82"/>
      <c r="NWR5" s="82"/>
      <c r="NWS5" s="82"/>
      <c r="NWT5" s="82"/>
      <c r="NWU5" s="82"/>
      <c r="NWV5" s="82"/>
      <c r="NWW5" s="82"/>
      <c r="NWX5" s="82"/>
      <c r="NWY5" s="82"/>
      <c r="NWZ5" s="82"/>
      <c r="NXA5" s="82"/>
      <c r="NXB5" s="82"/>
      <c r="NXC5" s="82"/>
      <c r="NXD5" s="82"/>
      <c r="NXE5" s="82"/>
      <c r="NXF5" s="82"/>
      <c r="NXG5" s="82"/>
      <c r="NXH5" s="82"/>
      <c r="NXI5" s="82"/>
      <c r="NXJ5" s="82"/>
      <c r="NXK5" s="82"/>
      <c r="NXL5" s="82"/>
      <c r="NXM5" s="82"/>
      <c r="NXN5" s="82"/>
      <c r="NXO5" s="82"/>
      <c r="NXP5" s="82"/>
      <c r="NXQ5" s="82"/>
      <c r="NXR5" s="82"/>
      <c r="NXS5" s="82"/>
      <c r="NXT5" s="82"/>
      <c r="NXU5" s="82"/>
      <c r="NXV5" s="82"/>
      <c r="NXW5" s="82"/>
      <c r="NXX5" s="82"/>
      <c r="NXY5" s="82"/>
      <c r="NXZ5" s="82"/>
      <c r="NYA5" s="82"/>
      <c r="NYB5" s="82"/>
      <c r="NYC5" s="82"/>
      <c r="NYD5" s="82"/>
      <c r="NYE5" s="82"/>
      <c r="NYF5" s="82"/>
      <c r="NYG5" s="82"/>
      <c r="NYH5" s="82"/>
      <c r="NYI5" s="82"/>
      <c r="NYJ5" s="82"/>
      <c r="NYK5" s="82"/>
      <c r="NYL5" s="82"/>
      <c r="NYM5" s="82"/>
      <c r="NYN5" s="82"/>
      <c r="NYO5" s="82"/>
      <c r="NYP5" s="82"/>
      <c r="NYQ5" s="82"/>
      <c r="NYR5" s="82"/>
      <c r="NYS5" s="82"/>
      <c r="NYT5" s="82"/>
      <c r="NYU5" s="82"/>
      <c r="NYV5" s="82"/>
      <c r="NYW5" s="82"/>
      <c r="NYX5" s="82"/>
      <c r="NYY5" s="82"/>
      <c r="NYZ5" s="82"/>
      <c r="NZA5" s="82"/>
      <c r="NZB5" s="82"/>
      <c r="NZC5" s="82"/>
      <c r="NZD5" s="82"/>
      <c r="NZE5" s="82"/>
      <c r="NZF5" s="82"/>
      <c r="NZG5" s="82"/>
      <c r="NZH5" s="82"/>
      <c r="NZI5" s="82"/>
      <c r="NZJ5" s="82"/>
      <c r="NZK5" s="82"/>
      <c r="NZL5" s="82"/>
      <c r="NZM5" s="82"/>
      <c r="NZN5" s="82"/>
      <c r="NZO5" s="82"/>
      <c r="NZP5" s="82"/>
      <c r="NZQ5" s="82"/>
      <c r="NZR5" s="82"/>
      <c r="NZS5" s="82"/>
      <c r="NZT5" s="82"/>
      <c r="NZU5" s="82"/>
      <c r="NZV5" s="82"/>
      <c r="NZW5" s="82"/>
      <c r="NZX5" s="82"/>
      <c r="NZY5" s="82"/>
      <c r="NZZ5" s="82"/>
      <c r="OAA5" s="82"/>
      <c r="OAB5" s="82"/>
      <c r="OAC5" s="82"/>
      <c r="OAD5" s="82"/>
      <c r="OAE5" s="82"/>
      <c r="OAF5" s="82"/>
      <c r="OAG5" s="82"/>
      <c r="OAH5" s="82"/>
      <c r="OAI5" s="82"/>
      <c r="OAJ5" s="82"/>
      <c r="OAK5" s="82"/>
      <c r="OAL5" s="82"/>
      <c r="OAM5" s="82"/>
      <c r="OAN5" s="82"/>
      <c r="OAO5" s="82"/>
      <c r="OAP5" s="82"/>
      <c r="OAQ5" s="82"/>
      <c r="OAR5" s="82"/>
      <c r="OAS5" s="82"/>
      <c r="OAT5" s="82"/>
      <c r="OAU5" s="82"/>
      <c r="OAV5" s="82"/>
      <c r="OAW5" s="82"/>
      <c r="OAX5" s="82"/>
      <c r="OAY5" s="82"/>
      <c r="OAZ5" s="82"/>
      <c r="OBA5" s="82"/>
      <c r="OBB5" s="82"/>
      <c r="OBC5" s="82"/>
      <c r="OBD5" s="82"/>
      <c r="OBE5" s="82"/>
      <c r="OBF5" s="82"/>
      <c r="OBG5" s="82"/>
      <c r="OBH5" s="82"/>
      <c r="OBI5" s="82"/>
      <c r="OBJ5" s="82"/>
      <c r="OBK5" s="82"/>
      <c r="OBL5" s="82"/>
      <c r="OBM5" s="82"/>
      <c r="OBN5" s="82"/>
      <c r="OBO5" s="82"/>
      <c r="OBP5" s="82"/>
      <c r="OBQ5" s="82"/>
      <c r="OBR5" s="82"/>
      <c r="OBS5" s="82"/>
      <c r="OBT5" s="82"/>
      <c r="OBU5" s="82"/>
      <c r="OBV5" s="82"/>
      <c r="OBW5" s="82"/>
      <c r="OBX5" s="82"/>
      <c r="OBY5" s="82"/>
      <c r="OBZ5" s="82"/>
      <c r="OCA5" s="82"/>
      <c r="OCB5" s="82"/>
      <c r="OCC5" s="82"/>
      <c r="OCD5" s="82"/>
      <c r="OCE5" s="82"/>
      <c r="OCF5" s="82"/>
      <c r="OCG5" s="82"/>
      <c r="OCH5" s="82"/>
      <c r="OCI5" s="82"/>
      <c r="OCJ5" s="82"/>
      <c r="OCK5" s="82"/>
      <c r="OCL5" s="82"/>
      <c r="OCM5" s="82"/>
      <c r="OCN5" s="82"/>
      <c r="OCO5" s="82"/>
      <c r="OCP5" s="82"/>
      <c r="OCQ5" s="82"/>
      <c r="OCR5" s="82"/>
      <c r="OCS5" s="82"/>
      <c r="OCT5" s="82"/>
      <c r="OCU5" s="82"/>
      <c r="OCV5" s="82"/>
      <c r="OCW5" s="82"/>
      <c r="OCX5" s="82"/>
      <c r="OCY5" s="82"/>
      <c r="OCZ5" s="82"/>
      <c r="ODA5" s="82"/>
      <c r="ODB5" s="82"/>
      <c r="ODC5" s="82"/>
      <c r="ODD5" s="82"/>
      <c r="ODE5" s="82"/>
      <c r="ODF5" s="82"/>
      <c r="ODG5" s="82"/>
      <c r="ODH5" s="82"/>
      <c r="ODI5" s="82"/>
      <c r="ODJ5" s="82"/>
      <c r="ODK5" s="82"/>
      <c r="ODL5" s="82"/>
      <c r="ODM5" s="82"/>
      <c r="ODN5" s="82"/>
      <c r="ODO5" s="82"/>
      <c r="ODP5" s="82"/>
      <c r="ODQ5" s="82"/>
      <c r="ODR5" s="82"/>
      <c r="ODS5" s="82"/>
      <c r="ODT5" s="82"/>
      <c r="ODU5" s="82"/>
      <c r="ODV5" s="82"/>
      <c r="ODW5" s="82"/>
      <c r="ODX5" s="82"/>
      <c r="ODY5" s="82"/>
      <c r="ODZ5" s="82"/>
      <c r="OEA5" s="82"/>
      <c r="OEB5" s="82"/>
      <c r="OEC5" s="82"/>
      <c r="OED5" s="82"/>
      <c r="OEE5" s="82"/>
      <c r="OEF5" s="82"/>
      <c r="OEG5" s="82"/>
      <c r="OEH5" s="82"/>
      <c r="OEI5" s="82"/>
      <c r="OEJ5" s="82"/>
      <c r="OEK5" s="82"/>
      <c r="OEL5" s="82"/>
      <c r="OEM5" s="82"/>
      <c r="OEN5" s="82"/>
      <c r="OEO5" s="82"/>
      <c r="OEP5" s="82"/>
      <c r="OEQ5" s="82"/>
      <c r="OER5" s="82"/>
      <c r="OES5" s="82"/>
      <c r="OET5" s="82"/>
      <c r="OEU5" s="82"/>
      <c r="OEV5" s="82"/>
      <c r="OEW5" s="82"/>
      <c r="OEX5" s="82"/>
      <c r="OEY5" s="82"/>
      <c r="OEZ5" s="82"/>
      <c r="OFA5" s="82"/>
      <c r="OFB5" s="82"/>
      <c r="OFC5" s="82"/>
      <c r="OFD5" s="82"/>
      <c r="OFE5" s="82"/>
      <c r="OFF5" s="82"/>
      <c r="OFG5" s="82"/>
      <c r="OFH5" s="82"/>
      <c r="OFI5" s="82"/>
      <c r="OFJ5" s="82"/>
      <c r="OFK5" s="82"/>
      <c r="OFL5" s="82"/>
      <c r="OFM5" s="82"/>
      <c r="OFN5" s="82"/>
      <c r="OFO5" s="82"/>
      <c r="OFP5" s="82"/>
      <c r="OFQ5" s="82"/>
      <c r="OFR5" s="82"/>
      <c r="OFS5" s="82"/>
      <c r="OFT5" s="82"/>
      <c r="OFU5" s="82"/>
      <c r="OFV5" s="82"/>
      <c r="OFW5" s="82"/>
      <c r="OFX5" s="82"/>
      <c r="OFY5" s="82"/>
      <c r="OFZ5" s="82"/>
      <c r="OGA5" s="82"/>
      <c r="OGB5" s="82"/>
      <c r="OGC5" s="82"/>
      <c r="OGD5" s="82"/>
      <c r="OGE5" s="82"/>
      <c r="OGF5" s="82"/>
      <c r="OGG5" s="82"/>
      <c r="OGH5" s="82"/>
      <c r="OGI5" s="82"/>
      <c r="OGJ5" s="82"/>
      <c r="OGK5" s="82"/>
      <c r="OGL5" s="82"/>
      <c r="OGM5" s="82"/>
      <c r="OGN5" s="82"/>
      <c r="OGO5" s="82"/>
      <c r="OGP5" s="82"/>
      <c r="OGQ5" s="82"/>
      <c r="OGR5" s="82"/>
      <c r="OGS5" s="82"/>
      <c r="OGT5" s="82"/>
      <c r="OGU5" s="82"/>
      <c r="OGV5" s="82"/>
      <c r="OGW5" s="82"/>
      <c r="OGX5" s="82"/>
      <c r="OGY5" s="82"/>
      <c r="OGZ5" s="82"/>
      <c r="OHA5" s="82"/>
      <c r="OHB5" s="82"/>
      <c r="OHC5" s="82"/>
      <c r="OHD5" s="82"/>
      <c r="OHE5" s="82"/>
      <c r="OHF5" s="82"/>
      <c r="OHG5" s="82"/>
      <c r="OHH5" s="82"/>
      <c r="OHI5" s="82"/>
      <c r="OHJ5" s="82"/>
      <c r="OHK5" s="82"/>
      <c r="OHL5" s="82"/>
      <c r="OHM5" s="82"/>
      <c r="OHN5" s="82"/>
      <c r="OHO5" s="82"/>
      <c r="OHP5" s="82"/>
      <c r="OHQ5" s="82"/>
      <c r="OHR5" s="82"/>
      <c r="OHS5" s="82"/>
      <c r="OHT5" s="82"/>
      <c r="OHU5" s="82"/>
      <c r="OHV5" s="82"/>
      <c r="OHW5" s="82"/>
      <c r="OHX5" s="82"/>
      <c r="OHY5" s="82"/>
      <c r="OHZ5" s="82"/>
      <c r="OIA5" s="82"/>
      <c r="OIB5" s="82"/>
      <c r="OIC5" s="82"/>
      <c r="OID5" s="82"/>
      <c r="OIE5" s="82"/>
      <c r="OIF5" s="82"/>
      <c r="OIG5" s="82"/>
      <c r="OIH5" s="82"/>
      <c r="OII5" s="82"/>
      <c r="OIJ5" s="82"/>
      <c r="OIK5" s="82"/>
      <c r="OIL5" s="82"/>
      <c r="OIM5" s="82"/>
      <c r="OIN5" s="82"/>
      <c r="OIO5" s="82"/>
      <c r="OIP5" s="82"/>
      <c r="OIQ5" s="82"/>
      <c r="OIR5" s="82"/>
      <c r="OIS5" s="82"/>
      <c r="OIT5" s="82"/>
      <c r="OIU5" s="82"/>
      <c r="OIV5" s="82"/>
      <c r="OIW5" s="82"/>
      <c r="OIX5" s="82"/>
      <c r="OIY5" s="82"/>
      <c r="OIZ5" s="82"/>
      <c r="OJA5" s="82"/>
      <c r="OJB5" s="82"/>
      <c r="OJC5" s="82"/>
      <c r="OJD5" s="82"/>
      <c r="OJE5" s="82"/>
      <c r="OJF5" s="82"/>
      <c r="OJG5" s="82"/>
      <c r="OJH5" s="82"/>
      <c r="OJI5" s="82"/>
      <c r="OJJ5" s="82"/>
      <c r="OJK5" s="82"/>
      <c r="OJL5" s="82"/>
      <c r="OJM5" s="82"/>
      <c r="OJN5" s="82"/>
      <c r="OJO5" s="82"/>
      <c r="OJP5" s="82"/>
      <c r="OJQ5" s="82"/>
      <c r="OJR5" s="82"/>
      <c r="OJS5" s="82"/>
      <c r="OJT5" s="82"/>
      <c r="OJU5" s="82"/>
      <c r="OJV5" s="82"/>
      <c r="OJW5" s="82"/>
      <c r="OJX5" s="82"/>
      <c r="OJY5" s="82"/>
      <c r="OJZ5" s="82"/>
      <c r="OKA5" s="82"/>
      <c r="OKB5" s="82"/>
      <c r="OKC5" s="82"/>
      <c r="OKD5" s="82"/>
      <c r="OKE5" s="82"/>
      <c r="OKF5" s="82"/>
      <c r="OKG5" s="82"/>
      <c r="OKH5" s="82"/>
      <c r="OKI5" s="82"/>
      <c r="OKJ5" s="82"/>
      <c r="OKK5" s="82"/>
      <c r="OKL5" s="82"/>
      <c r="OKM5" s="82"/>
      <c r="OKN5" s="82"/>
      <c r="OKO5" s="82"/>
      <c r="OKP5" s="82"/>
      <c r="OKQ5" s="82"/>
      <c r="OKR5" s="82"/>
      <c r="OKS5" s="82"/>
      <c r="OKT5" s="82"/>
      <c r="OKU5" s="82"/>
      <c r="OKV5" s="82"/>
      <c r="OKW5" s="82"/>
      <c r="OKX5" s="82"/>
      <c r="OKY5" s="82"/>
      <c r="OKZ5" s="82"/>
      <c r="OLA5" s="82"/>
      <c r="OLB5" s="82"/>
      <c r="OLC5" s="82"/>
      <c r="OLD5" s="82"/>
      <c r="OLE5" s="82"/>
      <c r="OLF5" s="82"/>
      <c r="OLG5" s="82"/>
      <c r="OLH5" s="82"/>
      <c r="OLI5" s="82"/>
      <c r="OLJ5" s="82"/>
      <c r="OLK5" s="82"/>
      <c r="OLL5" s="82"/>
      <c r="OLM5" s="82"/>
      <c r="OLN5" s="82"/>
      <c r="OLO5" s="82"/>
      <c r="OLP5" s="82"/>
      <c r="OLQ5" s="82"/>
      <c r="OLR5" s="82"/>
      <c r="OLS5" s="82"/>
      <c r="OLT5" s="82"/>
      <c r="OLU5" s="82"/>
      <c r="OLV5" s="82"/>
      <c r="OLW5" s="82"/>
      <c r="OLX5" s="82"/>
      <c r="OLY5" s="82"/>
      <c r="OLZ5" s="82"/>
      <c r="OMA5" s="82"/>
      <c r="OMB5" s="82"/>
      <c r="OMC5" s="82"/>
      <c r="OMD5" s="82"/>
      <c r="OME5" s="82"/>
      <c r="OMF5" s="82"/>
      <c r="OMG5" s="82"/>
      <c r="OMH5" s="82"/>
      <c r="OMI5" s="82"/>
      <c r="OMJ5" s="82"/>
      <c r="OMK5" s="82"/>
      <c r="OML5" s="82"/>
      <c r="OMM5" s="82"/>
      <c r="OMN5" s="82"/>
      <c r="OMO5" s="82"/>
      <c r="OMP5" s="82"/>
      <c r="OMQ5" s="82"/>
      <c r="OMR5" s="82"/>
      <c r="OMS5" s="82"/>
      <c r="OMT5" s="82"/>
      <c r="OMU5" s="82"/>
      <c r="OMV5" s="82"/>
      <c r="OMW5" s="82"/>
      <c r="OMX5" s="82"/>
      <c r="OMY5" s="82"/>
      <c r="OMZ5" s="82"/>
      <c r="ONA5" s="82"/>
      <c r="ONB5" s="82"/>
      <c r="ONC5" s="82"/>
      <c r="OND5" s="82"/>
      <c r="ONE5" s="82"/>
      <c r="ONF5" s="82"/>
      <c r="ONG5" s="82"/>
      <c r="ONH5" s="82"/>
      <c r="ONI5" s="82"/>
      <c r="ONJ5" s="82"/>
      <c r="ONK5" s="82"/>
      <c r="ONL5" s="82"/>
      <c r="ONM5" s="82"/>
      <c r="ONN5" s="82"/>
      <c r="ONO5" s="82"/>
      <c r="ONP5" s="82"/>
      <c r="ONQ5" s="82"/>
      <c r="ONR5" s="82"/>
      <c r="ONS5" s="82"/>
      <c r="ONT5" s="82"/>
      <c r="ONU5" s="82"/>
      <c r="ONV5" s="82"/>
      <c r="ONW5" s="82"/>
      <c r="ONX5" s="82"/>
      <c r="ONY5" s="82"/>
      <c r="ONZ5" s="82"/>
      <c r="OOA5" s="82"/>
      <c r="OOB5" s="82"/>
      <c r="OOC5" s="82"/>
      <c r="OOD5" s="82"/>
      <c r="OOE5" s="82"/>
      <c r="OOF5" s="82"/>
      <c r="OOG5" s="82"/>
      <c r="OOH5" s="82"/>
      <c r="OOI5" s="82"/>
      <c r="OOJ5" s="82"/>
      <c r="OOK5" s="82"/>
      <c r="OOL5" s="82"/>
      <c r="OOM5" s="82"/>
      <c r="OON5" s="82"/>
      <c r="OOO5" s="82"/>
      <c r="OOP5" s="82"/>
      <c r="OOQ5" s="82"/>
      <c r="OOR5" s="82"/>
      <c r="OOS5" s="82"/>
      <c r="OOT5" s="82"/>
      <c r="OOU5" s="82"/>
      <c r="OOV5" s="82"/>
      <c r="OOW5" s="82"/>
      <c r="OOX5" s="82"/>
      <c r="OOY5" s="82"/>
      <c r="OOZ5" s="82"/>
      <c r="OPA5" s="82"/>
      <c r="OPB5" s="82"/>
      <c r="OPC5" s="82"/>
      <c r="OPD5" s="82"/>
      <c r="OPE5" s="82"/>
      <c r="OPF5" s="82"/>
      <c r="OPG5" s="82"/>
      <c r="OPH5" s="82"/>
      <c r="OPI5" s="82"/>
      <c r="OPJ5" s="82"/>
      <c r="OPK5" s="82"/>
      <c r="OPL5" s="82"/>
      <c r="OPM5" s="82"/>
      <c r="OPN5" s="82"/>
      <c r="OPO5" s="82"/>
      <c r="OPP5" s="82"/>
      <c r="OPQ5" s="82"/>
      <c r="OPR5" s="82"/>
      <c r="OPS5" s="82"/>
      <c r="OPT5" s="82"/>
      <c r="OPU5" s="82"/>
      <c r="OPV5" s="82"/>
      <c r="OPW5" s="82"/>
      <c r="OPX5" s="82"/>
      <c r="OPY5" s="82"/>
      <c r="OPZ5" s="82"/>
      <c r="OQA5" s="82"/>
      <c r="OQB5" s="82"/>
      <c r="OQC5" s="82"/>
      <c r="OQD5" s="82"/>
      <c r="OQE5" s="82"/>
      <c r="OQF5" s="82"/>
      <c r="OQG5" s="82"/>
      <c r="OQH5" s="82"/>
      <c r="OQI5" s="82"/>
      <c r="OQJ5" s="82"/>
      <c r="OQK5" s="82"/>
      <c r="OQL5" s="82"/>
      <c r="OQM5" s="82"/>
      <c r="OQN5" s="82"/>
      <c r="OQO5" s="82"/>
      <c r="OQP5" s="82"/>
      <c r="OQQ5" s="82"/>
      <c r="OQR5" s="82"/>
      <c r="OQS5" s="82"/>
      <c r="OQT5" s="82"/>
      <c r="OQU5" s="82"/>
      <c r="OQV5" s="82"/>
      <c r="OQW5" s="82"/>
      <c r="OQX5" s="82"/>
      <c r="OQY5" s="82"/>
      <c r="OQZ5" s="82"/>
      <c r="ORA5" s="82"/>
      <c r="ORB5" s="82"/>
      <c r="ORC5" s="82"/>
      <c r="ORD5" s="82"/>
      <c r="ORE5" s="82"/>
      <c r="ORF5" s="82"/>
      <c r="ORG5" s="82"/>
      <c r="ORH5" s="82"/>
      <c r="ORI5" s="82"/>
      <c r="ORJ5" s="82"/>
      <c r="ORK5" s="82"/>
      <c r="ORL5" s="82"/>
      <c r="ORM5" s="82"/>
      <c r="ORN5" s="82"/>
      <c r="ORO5" s="82"/>
      <c r="ORP5" s="82"/>
      <c r="ORQ5" s="82"/>
      <c r="ORR5" s="82"/>
      <c r="ORS5" s="82"/>
      <c r="ORT5" s="82"/>
      <c r="ORU5" s="82"/>
      <c r="ORV5" s="82"/>
      <c r="ORW5" s="82"/>
      <c r="ORX5" s="82"/>
      <c r="ORY5" s="82"/>
      <c r="ORZ5" s="82"/>
      <c r="OSA5" s="82"/>
      <c r="OSB5" s="82"/>
      <c r="OSC5" s="82"/>
      <c r="OSD5" s="82"/>
      <c r="OSE5" s="82"/>
      <c r="OSF5" s="82"/>
      <c r="OSG5" s="82"/>
      <c r="OSH5" s="82"/>
      <c r="OSI5" s="82"/>
      <c r="OSJ5" s="82"/>
      <c r="OSK5" s="82"/>
      <c r="OSL5" s="82"/>
      <c r="OSM5" s="82"/>
      <c r="OSN5" s="82"/>
      <c r="OSO5" s="82"/>
      <c r="OSP5" s="82"/>
      <c r="OSQ5" s="82"/>
      <c r="OSR5" s="82"/>
      <c r="OSS5" s="82"/>
      <c r="OST5" s="82"/>
      <c r="OSU5" s="82"/>
      <c r="OSV5" s="82"/>
      <c r="OSW5" s="82"/>
      <c r="OSX5" s="82"/>
      <c r="OSY5" s="82"/>
      <c r="OSZ5" s="82"/>
      <c r="OTA5" s="82"/>
      <c r="OTB5" s="82"/>
      <c r="OTC5" s="82"/>
      <c r="OTD5" s="82"/>
      <c r="OTE5" s="82"/>
      <c r="OTF5" s="82"/>
      <c r="OTG5" s="82"/>
      <c r="OTH5" s="82"/>
      <c r="OTI5" s="82"/>
      <c r="OTJ5" s="82"/>
      <c r="OTK5" s="82"/>
      <c r="OTL5" s="82"/>
      <c r="OTM5" s="82"/>
      <c r="OTN5" s="82"/>
      <c r="OTO5" s="82"/>
      <c r="OTP5" s="82"/>
      <c r="OTQ5" s="82"/>
      <c r="OTR5" s="82"/>
      <c r="OTS5" s="82"/>
      <c r="OTT5" s="82"/>
      <c r="OTU5" s="82"/>
      <c r="OTV5" s="82"/>
      <c r="OTW5" s="82"/>
      <c r="OTX5" s="82"/>
      <c r="OTY5" s="82"/>
      <c r="OTZ5" s="82"/>
      <c r="OUA5" s="82"/>
      <c r="OUB5" s="82"/>
      <c r="OUC5" s="82"/>
      <c r="OUD5" s="82"/>
      <c r="OUE5" s="82"/>
      <c r="OUF5" s="82"/>
      <c r="OUG5" s="82"/>
      <c r="OUH5" s="82"/>
      <c r="OUI5" s="82"/>
      <c r="OUJ5" s="82"/>
      <c r="OUK5" s="82"/>
      <c r="OUL5" s="82"/>
      <c r="OUM5" s="82"/>
      <c r="OUN5" s="82"/>
      <c r="OUO5" s="82"/>
      <c r="OUP5" s="82"/>
      <c r="OUQ5" s="82"/>
      <c r="OUR5" s="82"/>
      <c r="OUS5" s="82"/>
      <c r="OUT5" s="82"/>
      <c r="OUU5" s="82"/>
      <c r="OUV5" s="82"/>
      <c r="OUW5" s="82"/>
      <c r="OUX5" s="82"/>
      <c r="OUY5" s="82"/>
      <c r="OUZ5" s="82"/>
      <c r="OVA5" s="82"/>
      <c r="OVB5" s="82"/>
      <c r="OVC5" s="82"/>
      <c r="OVD5" s="82"/>
      <c r="OVE5" s="82"/>
      <c r="OVF5" s="82"/>
      <c r="OVG5" s="82"/>
      <c r="OVH5" s="82"/>
      <c r="OVI5" s="82"/>
      <c r="OVJ5" s="82"/>
      <c r="OVK5" s="82"/>
      <c r="OVL5" s="82"/>
      <c r="OVM5" s="82"/>
      <c r="OVN5" s="82"/>
      <c r="OVO5" s="82"/>
      <c r="OVP5" s="82"/>
      <c r="OVQ5" s="82"/>
      <c r="OVR5" s="82"/>
      <c r="OVS5" s="82"/>
      <c r="OVT5" s="82"/>
      <c r="OVU5" s="82"/>
      <c r="OVV5" s="82"/>
      <c r="OVW5" s="82"/>
      <c r="OVX5" s="82"/>
      <c r="OVY5" s="82"/>
      <c r="OVZ5" s="82"/>
      <c r="OWA5" s="82"/>
      <c r="OWB5" s="82"/>
      <c r="OWC5" s="82"/>
      <c r="OWD5" s="82"/>
      <c r="OWE5" s="82"/>
      <c r="OWF5" s="82"/>
      <c r="OWG5" s="82"/>
      <c r="OWH5" s="82"/>
      <c r="OWI5" s="82"/>
      <c r="OWJ5" s="82"/>
      <c r="OWK5" s="82"/>
      <c r="OWL5" s="82"/>
      <c r="OWM5" s="82"/>
      <c r="OWN5" s="82"/>
      <c r="OWO5" s="82"/>
      <c r="OWP5" s="82"/>
      <c r="OWQ5" s="82"/>
      <c r="OWR5" s="82"/>
      <c r="OWS5" s="82"/>
      <c r="OWT5" s="82"/>
      <c r="OWU5" s="82"/>
      <c r="OWV5" s="82"/>
      <c r="OWW5" s="82"/>
      <c r="OWX5" s="82"/>
      <c r="OWY5" s="82"/>
      <c r="OWZ5" s="82"/>
      <c r="OXA5" s="82"/>
      <c r="OXB5" s="82"/>
      <c r="OXC5" s="82"/>
      <c r="OXD5" s="82"/>
      <c r="OXE5" s="82"/>
      <c r="OXF5" s="82"/>
      <c r="OXG5" s="82"/>
      <c r="OXH5" s="82"/>
      <c r="OXI5" s="82"/>
      <c r="OXJ5" s="82"/>
      <c r="OXK5" s="82"/>
      <c r="OXL5" s="82"/>
      <c r="OXM5" s="82"/>
      <c r="OXN5" s="82"/>
      <c r="OXO5" s="82"/>
      <c r="OXP5" s="82"/>
      <c r="OXQ5" s="82"/>
      <c r="OXR5" s="82"/>
      <c r="OXS5" s="82"/>
      <c r="OXT5" s="82"/>
      <c r="OXU5" s="82"/>
      <c r="OXV5" s="82"/>
      <c r="OXW5" s="82"/>
      <c r="OXX5" s="82"/>
      <c r="OXY5" s="82"/>
      <c r="OXZ5" s="82"/>
      <c r="OYA5" s="82"/>
      <c r="OYB5" s="82"/>
      <c r="OYC5" s="82"/>
      <c r="OYD5" s="82"/>
      <c r="OYE5" s="82"/>
      <c r="OYF5" s="82"/>
      <c r="OYG5" s="82"/>
      <c r="OYH5" s="82"/>
      <c r="OYI5" s="82"/>
      <c r="OYJ5" s="82"/>
      <c r="OYK5" s="82"/>
      <c r="OYL5" s="82"/>
      <c r="OYM5" s="82"/>
      <c r="OYN5" s="82"/>
      <c r="OYO5" s="82"/>
      <c r="OYP5" s="82"/>
      <c r="OYQ5" s="82"/>
      <c r="OYR5" s="82"/>
      <c r="OYS5" s="82"/>
      <c r="OYT5" s="82"/>
      <c r="OYU5" s="82"/>
      <c r="OYV5" s="82"/>
      <c r="OYW5" s="82"/>
      <c r="OYX5" s="82"/>
      <c r="OYY5" s="82"/>
      <c r="OYZ5" s="82"/>
      <c r="OZA5" s="82"/>
      <c r="OZB5" s="82"/>
      <c r="OZC5" s="82"/>
      <c r="OZD5" s="82"/>
      <c r="OZE5" s="82"/>
      <c r="OZF5" s="82"/>
      <c r="OZG5" s="82"/>
      <c r="OZH5" s="82"/>
      <c r="OZI5" s="82"/>
      <c r="OZJ5" s="82"/>
      <c r="OZK5" s="82"/>
      <c r="OZL5" s="82"/>
      <c r="OZM5" s="82"/>
      <c r="OZN5" s="82"/>
      <c r="OZO5" s="82"/>
      <c r="OZP5" s="82"/>
      <c r="OZQ5" s="82"/>
      <c r="OZR5" s="82"/>
      <c r="OZS5" s="82"/>
      <c r="OZT5" s="82"/>
      <c r="OZU5" s="82"/>
      <c r="OZV5" s="82"/>
      <c r="OZW5" s="82"/>
      <c r="OZX5" s="82"/>
      <c r="OZY5" s="82"/>
      <c r="OZZ5" s="82"/>
      <c r="PAA5" s="82"/>
      <c r="PAB5" s="82"/>
      <c r="PAC5" s="82"/>
      <c r="PAD5" s="82"/>
      <c r="PAE5" s="82"/>
      <c r="PAF5" s="82"/>
      <c r="PAG5" s="82"/>
      <c r="PAH5" s="82"/>
      <c r="PAI5" s="82"/>
      <c r="PAJ5" s="82"/>
      <c r="PAK5" s="82"/>
      <c r="PAL5" s="82"/>
      <c r="PAM5" s="82"/>
      <c r="PAN5" s="82"/>
      <c r="PAO5" s="82"/>
      <c r="PAP5" s="82"/>
      <c r="PAQ5" s="82"/>
      <c r="PAR5" s="82"/>
      <c r="PAS5" s="82"/>
      <c r="PAT5" s="82"/>
      <c r="PAU5" s="82"/>
      <c r="PAV5" s="82"/>
      <c r="PAW5" s="82"/>
      <c r="PAX5" s="82"/>
      <c r="PAY5" s="82"/>
      <c r="PAZ5" s="82"/>
      <c r="PBA5" s="82"/>
      <c r="PBB5" s="82"/>
      <c r="PBC5" s="82"/>
      <c r="PBD5" s="82"/>
      <c r="PBE5" s="82"/>
      <c r="PBF5" s="82"/>
      <c r="PBG5" s="82"/>
      <c r="PBH5" s="82"/>
      <c r="PBI5" s="82"/>
      <c r="PBJ5" s="82"/>
      <c r="PBK5" s="82"/>
      <c r="PBL5" s="82"/>
      <c r="PBM5" s="82"/>
      <c r="PBN5" s="82"/>
      <c r="PBO5" s="82"/>
      <c r="PBP5" s="82"/>
      <c r="PBQ5" s="82"/>
      <c r="PBR5" s="82"/>
      <c r="PBS5" s="82"/>
      <c r="PBT5" s="82"/>
      <c r="PBU5" s="82"/>
      <c r="PBV5" s="82"/>
      <c r="PBW5" s="82"/>
      <c r="PBX5" s="82"/>
      <c r="PBY5" s="82"/>
      <c r="PBZ5" s="82"/>
      <c r="PCA5" s="82"/>
      <c r="PCB5" s="82"/>
      <c r="PCC5" s="82"/>
      <c r="PCD5" s="82"/>
      <c r="PCE5" s="82"/>
      <c r="PCF5" s="82"/>
      <c r="PCG5" s="82"/>
      <c r="PCH5" s="82"/>
      <c r="PCI5" s="82"/>
      <c r="PCJ5" s="82"/>
      <c r="PCK5" s="82"/>
      <c r="PCL5" s="82"/>
      <c r="PCM5" s="82"/>
      <c r="PCN5" s="82"/>
      <c r="PCO5" s="82"/>
      <c r="PCP5" s="82"/>
      <c r="PCQ5" s="82"/>
      <c r="PCR5" s="82"/>
      <c r="PCS5" s="82"/>
      <c r="PCT5" s="82"/>
      <c r="PCU5" s="82"/>
      <c r="PCV5" s="82"/>
      <c r="PCW5" s="82"/>
      <c r="PCX5" s="82"/>
      <c r="PCY5" s="82"/>
      <c r="PCZ5" s="82"/>
      <c r="PDA5" s="82"/>
      <c r="PDB5" s="82"/>
      <c r="PDC5" s="82"/>
      <c r="PDD5" s="82"/>
      <c r="PDE5" s="82"/>
      <c r="PDF5" s="82"/>
      <c r="PDG5" s="82"/>
      <c r="PDH5" s="82"/>
      <c r="PDI5" s="82"/>
      <c r="PDJ5" s="82"/>
      <c r="PDK5" s="82"/>
      <c r="PDL5" s="82"/>
      <c r="PDM5" s="82"/>
      <c r="PDN5" s="82"/>
      <c r="PDO5" s="82"/>
      <c r="PDP5" s="82"/>
      <c r="PDQ5" s="82"/>
      <c r="PDR5" s="82"/>
      <c r="PDS5" s="82"/>
      <c r="PDT5" s="82"/>
      <c r="PDU5" s="82"/>
      <c r="PDV5" s="82"/>
      <c r="PDW5" s="82"/>
      <c r="PDX5" s="82"/>
      <c r="PDY5" s="82"/>
      <c r="PDZ5" s="82"/>
      <c r="PEA5" s="82"/>
      <c r="PEB5" s="82"/>
      <c r="PEC5" s="82"/>
      <c r="PED5" s="82"/>
      <c r="PEE5" s="82"/>
      <c r="PEF5" s="82"/>
      <c r="PEG5" s="82"/>
      <c r="PEH5" s="82"/>
      <c r="PEI5" s="82"/>
      <c r="PEJ5" s="82"/>
      <c r="PEK5" s="82"/>
      <c r="PEL5" s="82"/>
      <c r="PEM5" s="82"/>
      <c r="PEN5" s="82"/>
      <c r="PEO5" s="82"/>
      <c r="PEP5" s="82"/>
      <c r="PEQ5" s="82"/>
      <c r="PER5" s="82"/>
      <c r="PES5" s="82"/>
      <c r="PET5" s="82"/>
      <c r="PEU5" s="82"/>
      <c r="PEV5" s="82"/>
      <c r="PEW5" s="82"/>
      <c r="PEX5" s="82"/>
      <c r="PEY5" s="82"/>
      <c r="PEZ5" s="82"/>
      <c r="PFA5" s="82"/>
      <c r="PFB5" s="82"/>
      <c r="PFC5" s="82"/>
      <c r="PFD5" s="82"/>
      <c r="PFE5" s="82"/>
      <c r="PFF5" s="82"/>
      <c r="PFG5" s="82"/>
      <c r="PFH5" s="82"/>
      <c r="PFI5" s="82"/>
      <c r="PFJ5" s="82"/>
      <c r="PFK5" s="82"/>
      <c r="PFL5" s="82"/>
      <c r="PFM5" s="82"/>
      <c r="PFN5" s="82"/>
      <c r="PFO5" s="82"/>
      <c r="PFP5" s="82"/>
      <c r="PFQ5" s="82"/>
      <c r="PFR5" s="82"/>
      <c r="PFS5" s="82"/>
      <c r="PFT5" s="82"/>
      <c r="PFU5" s="82"/>
      <c r="PFV5" s="82"/>
      <c r="PFW5" s="82"/>
      <c r="PFX5" s="82"/>
      <c r="PFY5" s="82"/>
      <c r="PFZ5" s="82"/>
      <c r="PGA5" s="82"/>
      <c r="PGB5" s="82"/>
      <c r="PGC5" s="82"/>
      <c r="PGD5" s="82"/>
      <c r="PGE5" s="82"/>
      <c r="PGF5" s="82"/>
      <c r="PGG5" s="82"/>
      <c r="PGH5" s="82"/>
      <c r="PGI5" s="82"/>
      <c r="PGJ5" s="82"/>
      <c r="PGK5" s="82"/>
      <c r="PGL5" s="82"/>
      <c r="PGM5" s="82"/>
      <c r="PGN5" s="82"/>
      <c r="PGO5" s="82"/>
      <c r="PGP5" s="82"/>
      <c r="PGQ5" s="82"/>
      <c r="PGR5" s="82"/>
      <c r="PGS5" s="82"/>
      <c r="PGT5" s="82"/>
      <c r="PGU5" s="82"/>
      <c r="PGV5" s="82"/>
      <c r="PGW5" s="82"/>
      <c r="PGX5" s="82"/>
      <c r="PGY5" s="82"/>
      <c r="PGZ5" s="82"/>
      <c r="PHA5" s="82"/>
      <c r="PHB5" s="82"/>
      <c r="PHC5" s="82"/>
      <c r="PHD5" s="82"/>
      <c r="PHE5" s="82"/>
      <c r="PHF5" s="82"/>
      <c r="PHG5" s="82"/>
      <c r="PHH5" s="82"/>
      <c r="PHI5" s="82"/>
      <c r="PHJ5" s="82"/>
      <c r="PHK5" s="82"/>
      <c r="PHL5" s="82"/>
      <c r="PHM5" s="82"/>
      <c r="PHN5" s="82"/>
      <c r="PHO5" s="82"/>
      <c r="PHP5" s="82"/>
      <c r="PHQ5" s="82"/>
      <c r="PHR5" s="82"/>
      <c r="PHS5" s="82"/>
      <c r="PHT5" s="82"/>
      <c r="PHU5" s="82"/>
      <c r="PHV5" s="82"/>
      <c r="PHW5" s="82"/>
      <c r="PHX5" s="82"/>
      <c r="PHY5" s="82"/>
      <c r="PHZ5" s="82"/>
      <c r="PIA5" s="82"/>
      <c r="PIB5" s="82"/>
      <c r="PIC5" s="82"/>
      <c r="PID5" s="82"/>
      <c r="PIE5" s="82"/>
      <c r="PIF5" s="82"/>
      <c r="PIG5" s="82"/>
      <c r="PIH5" s="82"/>
      <c r="PII5" s="82"/>
      <c r="PIJ5" s="82"/>
      <c r="PIK5" s="82"/>
      <c r="PIL5" s="82"/>
      <c r="PIM5" s="82"/>
      <c r="PIN5" s="82"/>
      <c r="PIO5" s="82"/>
      <c r="PIP5" s="82"/>
      <c r="PIQ5" s="82"/>
      <c r="PIR5" s="82"/>
      <c r="PIS5" s="82"/>
      <c r="PIT5" s="82"/>
      <c r="PIU5" s="82"/>
      <c r="PIV5" s="82"/>
      <c r="PIW5" s="82"/>
      <c r="PIX5" s="82"/>
      <c r="PIY5" s="82"/>
      <c r="PIZ5" s="82"/>
      <c r="PJA5" s="82"/>
      <c r="PJB5" s="82"/>
      <c r="PJC5" s="82"/>
      <c r="PJD5" s="82"/>
      <c r="PJE5" s="82"/>
      <c r="PJF5" s="82"/>
      <c r="PJG5" s="82"/>
      <c r="PJH5" s="82"/>
      <c r="PJI5" s="82"/>
      <c r="PJJ5" s="82"/>
      <c r="PJK5" s="82"/>
      <c r="PJL5" s="82"/>
      <c r="PJM5" s="82"/>
      <c r="PJN5" s="82"/>
      <c r="PJO5" s="82"/>
      <c r="PJP5" s="82"/>
      <c r="PJQ5" s="82"/>
      <c r="PJR5" s="82"/>
      <c r="PJS5" s="82"/>
      <c r="PJT5" s="82"/>
      <c r="PJU5" s="82"/>
      <c r="PJV5" s="82"/>
      <c r="PJW5" s="82"/>
      <c r="PJX5" s="82"/>
      <c r="PJY5" s="82"/>
      <c r="PJZ5" s="82"/>
      <c r="PKA5" s="82"/>
      <c r="PKB5" s="82"/>
      <c r="PKC5" s="82"/>
      <c r="PKD5" s="82"/>
      <c r="PKE5" s="82"/>
      <c r="PKF5" s="82"/>
      <c r="PKG5" s="82"/>
      <c r="PKH5" s="82"/>
      <c r="PKI5" s="82"/>
      <c r="PKJ5" s="82"/>
      <c r="PKK5" s="82"/>
      <c r="PKL5" s="82"/>
      <c r="PKM5" s="82"/>
      <c r="PKN5" s="82"/>
      <c r="PKO5" s="82"/>
      <c r="PKP5" s="82"/>
      <c r="PKQ5" s="82"/>
      <c r="PKR5" s="82"/>
      <c r="PKS5" s="82"/>
      <c r="PKT5" s="82"/>
      <c r="PKU5" s="82"/>
      <c r="PKV5" s="82"/>
      <c r="PKW5" s="82"/>
      <c r="PKX5" s="82"/>
      <c r="PKY5" s="82"/>
      <c r="PKZ5" s="82"/>
      <c r="PLA5" s="82"/>
      <c r="PLB5" s="82"/>
      <c r="PLC5" s="82"/>
      <c r="PLD5" s="82"/>
      <c r="PLE5" s="82"/>
      <c r="PLF5" s="82"/>
      <c r="PLG5" s="82"/>
      <c r="PLH5" s="82"/>
      <c r="PLI5" s="82"/>
      <c r="PLJ5" s="82"/>
      <c r="PLK5" s="82"/>
      <c r="PLL5" s="82"/>
      <c r="PLM5" s="82"/>
      <c r="PLN5" s="82"/>
      <c r="PLO5" s="82"/>
      <c r="PLP5" s="82"/>
      <c r="PLQ5" s="82"/>
      <c r="PLR5" s="82"/>
      <c r="PLS5" s="82"/>
      <c r="PLT5" s="82"/>
      <c r="PLU5" s="82"/>
      <c r="PLV5" s="82"/>
      <c r="PLW5" s="82"/>
      <c r="PLX5" s="82"/>
      <c r="PLY5" s="82"/>
      <c r="PLZ5" s="82"/>
      <c r="PMA5" s="82"/>
      <c r="PMB5" s="82"/>
      <c r="PMC5" s="82"/>
      <c r="PMD5" s="82"/>
      <c r="PME5" s="82"/>
      <c r="PMF5" s="82"/>
      <c r="PMG5" s="82"/>
      <c r="PMH5" s="82"/>
      <c r="PMI5" s="82"/>
      <c r="PMJ5" s="82"/>
      <c r="PMK5" s="82"/>
      <c r="PML5" s="82"/>
      <c r="PMM5" s="82"/>
      <c r="PMN5" s="82"/>
      <c r="PMO5" s="82"/>
      <c r="PMP5" s="82"/>
      <c r="PMQ5" s="82"/>
      <c r="PMR5" s="82"/>
      <c r="PMS5" s="82"/>
      <c r="PMT5" s="82"/>
      <c r="PMU5" s="82"/>
      <c r="PMV5" s="82"/>
      <c r="PMW5" s="82"/>
      <c r="PMX5" s="82"/>
      <c r="PMY5" s="82"/>
      <c r="PMZ5" s="82"/>
      <c r="PNA5" s="82"/>
      <c r="PNB5" s="82"/>
      <c r="PNC5" s="82"/>
      <c r="PND5" s="82"/>
      <c r="PNE5" s="82"/>
      <c r="PNF5" s="82"/>
      <c r="PNG5" s="82"/>
      <c r="PNH5" s="82"/>
      <c r="PNI5" s="82"/>
      <c r="PNJ5" s="82"/>
      <c r="PNK5" s="82"/>
      <c r="PNL5" s="82"/>
      <c r="PNM5" s="82"/>
      <c r="PNN5" s="82"/>
      <c r="PNO5" s="82"/>
      <c r="PNP5" s="82"/>
      <c r="PNQ5" s="82"/>
      <c r="PNR5" s="82"/>
      <c r="PNS5" s="82"/>
      <c r="PNT5" s="82"/>
      <c r="PNU5" s="82"/>
      <c r="PNV5" s="82"/>
      <c r="PNW5" s="82"/>
      <c r="PNX5" s="82"/>
      <c r="PNY5" s="82"/>
      <c r="PNZ5" s="82"/>
      <c r="POA5" s="82"/>
      <c r="POB5" s="82"/>
      <c r="POC5" s="82"/>
      <c r="POD5" s="82"/>
      <c r="POE5" s="82"/>
      <c r="POF5" s="82"/>
      <c r="POG5" s="82"/>
      <c r="POH5" s="82"/>
      <c r="POI5" s="82"/>
      <c r="POJ5" s="82"/>
      <c r="POK5" s="82"/>
      <c r="POL5" s="82"/>
      <c r="POM5" s="82"/>
      <c r="PON5" s="82"/>
      <c r="POO5" s="82"/>
      <c r="POP5" s="82"/>
      <c r="POQ5" s="82"/>
      <c r="POR5" s="82"/>
      <c r="POS5" s="82"/>
      <c r="POT5" s="82"/>
      <c r="POU5" s="82"/>
      <c r="POV5" s="82"/>
      <c r="POW5" s="82"/>
      <c r="POX5" s="82"/>
      <c r="POY5" s="82"/>
      <c r="POZ5" s="82"/>
      <c r="PPA5" s="82"/>
      <c r="PPB5" s="82"/>
      <c r="PPC5" s="82"/>
      <c r="PPD5" s="82"/>
      <c r="PPE5" s="82"/>
      <c r="PPF5" s="82"/>
      <c r="PPG5" s="82"/>
      <c r="PPH5" s="82"/>
      <c r="PPI5" s="82"/>
      <c r="PPJ5" s="82"/>
      <c r="PPK5" s="82"/>
      <c r="PPL5" s="82"/>
      <c r="PPM5" s="82"/>
      <c r="PPN5" s="82"/>
      <c r="PPO5" s="82"/>
      <c r="PPP5" s="82"/>
      <c r="PPQ5" s="82"/>
      <c r="PPR5" s="82"/>
      <c r="PPS5" s="82"/>
      <c r="PPT5" s="82"/>
      <c r="PPU5" s="82"/>
      <c r="PPV5" s="82"/>
      <c r="PPW5" s="82"/>
      <c r="PPX5" s="82"/>
      <c r="PPY5" s="82"/>
      <c r="PPZ5" s="82"/>
      <c r="PQA5" s="82"/>
      <c r="PQB5" s="82"/>
      <c r="PQC5" s="82"/>
      <c r="PQD5" s="82"/>
      <c r="PQE5" s="82"/>
      <c r="PQF5" s="82"/>
      <c r="PQG5" s="82"/>
      <c r="PQH5" s="82"/>
      <c r="PQI5" s="82"/>
      <c r="PQJ5" s="82"/>
      <c r="PQK5" s="82"/>
      <c r="PQL5" s="82"/>
      <c r="PQM5" s="82"/>
      <c r="PQN5" s="82"/>
      <c r="PQO5" s="82"/>
      <c r="PQP5" s="82"/>
      <c r="PQQ5" s="82"/>
      <c r="PQR5" s="82"/>
      <c r="PQS5" s="82"/>
      <c r="PQT5" s="82"/>
      <c r="PQU5" s="82"/>
      <c r="PQV5" s="82"/>
      <c r="PQW5" s="82"/>
      <c r="PQX5" s="82"/>
      <c r="PQY5" s="82"/>
      <c r="PQZ5" s="82"/>
      <c r="PRA5" s="82"/>
      <c r="PRB5" s="82"/>
      <c r="PRC5" s="82"/>
      <c r="PRD5" s="82"/>
      <c r="PRE5" s="82"/>
      <c r="PRF5" s="82"/>
      <c r="PRG5" s="82"/>
      <c r="PRH5" s="82"/>
      <c r="PRI5" s="82"/>
      <c r="PRJ5" s="82"/>
      <c r="PRK5" s="82"/>
      <c r="PRL5" s="82"/>
      <c r="PRM5" s="82"/>
      <c r="PRN5" s="82"/>
      <c r="PRO5" s="82"/>
      <c r="PRP5" s="82"/>
      <c r="PRQ5" s="82"/>
      <c r="PRR5" s="82"/>
      <c r="PRS5" s="82"/>
      <c r="PRT5" s="82"/>
      <c r="PRU5" s="82"/>
      <c r="PRV5" s="82"/>
      <c r="PRW5" s="82"/>
      <c r="PRX5" s="82"/>
      <c r="PRY5" s="82"/>
      <c r="PRZ5" s="82"/>
      <c r="PSA5" s="82"/>
      <c r="PSB5" s="82"/>
      <c r="PSC5" s="82"/>
      <c r="PSD5" s="82"/>
      <c r="PSE5" s="82"/>
      <c r="PSF5" s="82"/>
      <c r="PSG5" s="82"/>
      <c r="PSH5" s="82"/>
      <c r="PSI5" s="82"/>
      <c r="PSJ5" s="82"/>
      <c r="PSK5" s="82"/>
      <c r="PSL5" s="82"/>
      <c r="PSM5" s="82"/>
      <c r="PSN5" s="82"/>
      <c r="PSO5" s="82"/>
      <c r="PSP5" s="82"/>
      <c r="PSQ5" s="82"/>
      <c r="PSR5" s="82"/>
      <c r="PSS5" s="82"/>
      <c r="PST5" s="82"/>
      <c r="PSU5" s="82"/>
      <c r="PSV5" s="82"/>
      <c r="PSW5" s="82"/>
      <c r="PSX5" s="82"/>
      <c r="PSY5" s="82"/>
      <c r="PSZ5" s="82"/>
      <c r="PTA5" s="82"/>
      <c r="PTB5" s="82"/>
      <c r="PTC5" s="82"/>
      <c r="PTD5" s="82"/>
      <c r="PTE5" s="82"/>
      <c r="PTF5" s="82"/>
      <c r="PTG5" s="82"/>
      <c r="PTH5" s="82"/>
      <c r="PTI5" s="82"/>
      <c r="PTJ5" s="82"/>
      <c r="PTK5" s="82"/>
      <c r="PTL5" s="82"/>
      <c r="PTM5" s="82"/>
      <c r="PTN5" s="82"/>
      <c r="PTO5" s="82"/>
      <c r="PTP5" s="82"/>
      <c r="PTQ5" s="82"/>
      <c r="PTR5" s="82"/>
      <c r="PTS5" s="82"/>
      <c r="PTT5" s="82"/>
      <c r="PTU5" s="82"/>
      <c r="PTV5" s="82"/>
      <c r="PTW5" s="82"/>
      <c r="PTX5" s="82"/>
      <c r="PTY5" s="82"/>
      <c r="PTZ5" s="82"/>
      <c r="PUA5" s="82"/>
      <c r="PUB5" s="82"/>
      <c r="PUC5" s="82"/>
      <c r="PUD5" s="82"/>
      <c r="PUE5" s="82"/>
      <c r="PUF5" s="82"/>
      <c r="PUG5" s="82"/>
      <c r="PUH5" s="82"/>
      <c r="PUI5" s="82"/>
      <c r="PUJ5" s="82"/>
      <c r="PUK5" s="82"/>
      <c r="PUL5" s="82"/>
      <c r="PUM5" s="82"/>
      <c r="PUN5" s="82"/>
      <c r="PUO5" s="82"/>
      <c r="PUP5" s="82"/>
      <c r="PUQ5" s="82"/>
      <c r="PUR5" s="82"/>
      <c r="PUS5" s="82"/>
      <c r="PUT5" s="82"/>
      <c r="PUU5" s="82"/>
      <c r="PUV5" s="82"/>
      <c r="PUW5" s="82"/>
      <c r="PUX5" s="82"/>
      <c r="PUY5" s="82"/>
      <c r="PUZ5" s="82"/>
      <c r="PVA5" s="82"/>
      <c r="PVB5" s="82"/>
      <c r="PVC5" s="82"/>
      <c r="PVD5" s="82"/>
      <c r="PVE5" s="82"/>
      <c r="PVF5" s="82"/>
      <c r="PVG5" s="82"/>
      <c r="PVH5" s="82"/>
      <c r="PVI5" s="82"/>
      <c r="PVJ5" s="82"/>
      <c r="PVK5" s="82"/>
      <c r="PVL5" s="82"/>
      <c r="PVM5" s="82"/>
      <c r="PVN5" s="82"/>
      <c r="PVO5" s="82"/>
      <c r="PVP5" s="82"/>
      <c r="PVQ5" s="82"/>
      <c r="PVR5" s="82"/>
      <c r="PVS5" s="82"/>
      <c r="PVT5" s="82"/>
      <c r="PVU5" s="82"/>
      <c r="PVV5" s="82"/>
      <c r="PVW5" s="82"/>
      <c r="PVX5" s="82"/>
      <c r="PVY5" s="82"/>
      <c r="PVZ5" s="82"/>
      <c r="PWA5" s="82"/>
      <c r="PWB5" s="82"/>
      <c r="PWC5" s="82"/>
      <c r="PWD5" s="82"/>
      <c r="PWE5" s="82"/>
      <c r="PWF5" s="82"/>
      <c r="PWG5" s="82"/>
      <c r="PWH5" s="82"/>
      <c r="PWI5" s="82"/>
      <c r="PWJ5" s="82"/>
      <c r="PWK5" s="82"/>
      <c r="PWL5" s="82"/>
      <c r="PWM5" s="82"/>
      <c r="PWN5" s="82"/>
      <c r="PWO5" s="82"/>
      <c r="PWP5" s="82"/>
      <c r="PWQ5" s="82"/>
      <c r="PWR5" s="82"/>
      <c r="PWS5" s="82"/>
      <c r="PWT5" s="82"/>
      <c r="PWU5" s="82"/>
      <c r="PWV5" s="82"/>
      <c r="PWW5" s="82"/>
      <c r="PWX5" s="82"/>
      <c r="PWY5" s="82"/>
      <c r="PWZ5" s="82"/>
      <c r="PXA5" s="82"/>
      <c r="PXB5" s="82"/>
      <c r="PXC5" s="82"/>
      <c r="PXD5" s="82"/>
      <c r="PXE5" s="82"/>
      <c r="PXF5" s="82"/>
      <c r="PXG5" s="82"/>
      <c r="PXH5" s="82"/>
      <c r="PXI5" s="82"/>
      <c r="PXJ5" s="82"/>
      <c r="PXK5" s="82"/>
      <c r="PXL5" s="82"/>
      <c r="PXM5" s="82"/>
      <c r="PXN5" s="82"/>
      <c r="PXO5" s="82"/>
      <c r="PXP5" s="82"/>
      <c r="PXQ5" s="82"/>
      <c r="PXR5" s="82"/>
      <c r="PXS5" s="82"/>
      <c r="PXT5" s="82"/>
      <c r="PXU5" s="82"/>
      <c r="PXV5" s="82"/>
      <c r="PXW5" s="82"/>
      <c r="PXX5" s="82"/>
      <c r="PXY5" s="82"/>
      <c r="PXZ5" s="82"/>
      <c r="PYA5" s="82"/>
      <c r="PYB5" s="82"/>
      <c r="PYC5" s="82"/>
      <c r="PYD5" s="82"/>
      <c r="PYE5" s="82"/>
      <c r="PYF5" s="82"/>
      <c r="PYG5" s="82"/>
      <c r="PYH5" s="82"/>
      <c r="PYI5" s="82"/>
      <c r="PYJ5" s="82"/>
      <c r="PYK5" s="82"/>
      <c r="PYL5" s="82"/>
      <c r="PYM5" s="82"/>
      <c r="PYN5" s="82"/>
      <c r="PYO5" s="82"/>
      <c r="PYP5" s="82"/>
      <c r="PYQ5" s="82"/>
      <c r="PYR5" s="82"/>
      <c r="PYS5" s="82"/>
      <c r="PYT5" s="82"/>
      <c r="PYU5" s="82"/>
      <c r="PYV5" s="82"/>
      <c r="PYW5" s="82"/>
      <c r="PYX5" s="82"/>
      <c r="PYY5" s="82"/>
      <c r="PYZ5" s="82"/>
      <c r="PZA5" s="82"/>
      <c r="PZB5" s="82"/>
      <c r="PZC5" s="82"/>
      <c r="PZD5" s="82"/>
      <c r="PZE5" s="82"/>
      <c r="PZF5" s="82"/>
      <c r="PZG5" s="82"/>
      <c r="PZH5" s="82"/>
      <c r="PZI5" s="82"/>
      <c r="PZJ5" s="82"/>
      <c r="PZK5" s="82"/>
      <c r="PZL5" s="82"/>
      <c r="PZM5" s="82"/>
      <c r="PZN5" s="82"/>
      <c r="PZO5" s="82"/>
      <c r="PZP5" s="82"/>
      <c r="PZQ5" s="82"/>
      <c r="PZR5" s="82"/>
      <c r="PZS5" s="82"/>
      <c r="PZT5" s="82"/>
      <c r="PZU5" s="82"/>
      <c r="PZV5" s="82"/>
      <c r="PZW5" s="82"/>
      <c r="PZX5" s="82"/>
      <c r="PZY5" s="82"/>
      <c r="PZZ5" s="82"/>
      <c r="QAA5" s="82"/>
      <c r="QAB5" s="82"/>
      <c r="QAC5" s="82"/>
      <c r="QAD5" s="82"/>
      <c r="QAE5" s="82"/>
      <c r="QAF5" s="82"/>
      <c r="QAG5" s="82"/>
      <c r="QAH5" s="82"/>
      <c r="QAI5" s="82"/>
      <c r="QAJ5" s="82"/>
      <c r="QAK5" s="82"/>
      <c r="QAL5" s="82"/>
      <c r="QAM5" s="82"/>
      <c r="QAN5" s="82"/>
      <c r="QAO5" s="82"/>
      <c r="QAP5" s="82"/>
      <c r="QAQ5" s="82"/>
      <c r="QAR5" s="82"/>
      <c r="QAS5" s="82"/>
      <c r="QAT5" s="82"/>
      <c r="QAU5" s="82"/>
      <c r="QAV5" s="82"/>
      <c r="QAW5" s="82"/>
      <c r="QAX5" s="82"/>
      <c r="QAY5" s="82"/>
      <c r="QAZ5" s="82"/>
      <c r="QBA5" s="82"/>
      <c r="QBB5" s="82"/>
      <c r="QBC5" s="82"/>
      <c r="QBD5" s="82"/>
      <c r="QBE5" s="82"/>
      <c r="QBF5" s="82"/>
      <c r="QBG5" s="82"/>
      <c r="QBH5" s="82"/>
      <c r="QBI5" s="82"/>
      <c r="QBJ5" s="82"/>
      <c r="QBK5" s="82"/>
      <c r="QBL5" s="82"/>
      <c r="QBM5" s="82"/>
      <c r="QBN5" s="82"/>
      <c r="QBO5" s="82"/>
      <c r="QBP5" s="82"/>
      <c r="QBQ5" s="82"/>
      <c r="QBR5" s="82"/>
      <c r="QBS5" s="82"/>
      <c r="QBT5" s="82"/>
      <c r="QBU5" s="82"/>
      <c r="QBV5" s="82"/>
      <c r="QBW5" s="82"/>
      <c r="QBX5" s="82"/>
      <c r="QBY5" s="82"/>
      <c r="QBZ5" s="82"/>
      <c r="QCA5" s="82"/>
      <c r="QCB5" s="82"/>
      <c r="QCC5" s="82"/>
      <c r="QCD5" s="82"/>
      <c r="QCE5" s="82"/>
      <c r="QCF5" s="82"/>
      <c r="QCG5" s="82"/>
      <c r="QCH5" s="82"/>
      <c r="QCI5" s="82"/>
      <c r="QCJ5" s="82"/>
      <c r="QCK5" s="82"/>
      <c r="QCL5" s="82"/>
      <c r="QCM5" s="82"/>
      <c r="QCN5" s="82"/>
      <c r="QCO5" s="82"/>
      <c r="QCP5" s="82"/>
      <c r="QCQ5" s="82"/>
      <c r="QCR5" s="82"/>
      <c r="QCS5" s="82"/>
      <c r="QCT5" s="82"/>
      <c r="QCU5" s="82"/>
      <c r="QCV5" s="82"/>
      <c r="QCW5" s="82"/>
      <c r="QCX5" s="82"/>
      <c r="QCY5" s="82"/>
      <c r="QCZ5" s="82"/>
      <c r="QDA5" s="82"/>
      <c r="QDB5" s="82"/>
      <c r="QDC5" s="82"/>
      <c r="QDD5" s="82"/>
      <c r="QDE5" s="82"/>
      <c r="QDF5" s="82"/>
      <c r="QDG5" s="82"/>
      <c r="QDH5" s="82"/>
      <c r="QDI5" s="82"/>
      <c r="QDJ5" s="82"/>
      <c r="QDK5" s="82"/>
      <c r="QDL5" s="82"/>
      <c r="QDM5" s="82"/>
      <c r="QDN5" s="82"/>
      <c r="QDO5" s="82"/>
      <c r="QDP5" s="82"/>
      <c r="QDQ5" s="82"/>
      <c r="QDR5" s="82"/>
      <c r="QDS5" s="82"/>
      <c r="QDT5" s="82"/>
      <c r="QDU5" s="82"/>
      <c r="QDV5" s="82"/>
      <c r="QDW5" s="82"/>
      <c r="QDX5" s="82"/>
      <c r="QDY5" s="82"/>
      <c r="QDZ5" s="82"/>
      <c r="QEA5" s="82"/>
      <c r="QEB5" s="82"/>
      <c r="QEC5" s="82"/>
      <c r="QED5" s="82"/>
      <c r="QEE5" s="82"/>
      <c r="QEF5" s="82"/>
      <c r="QEG5" s="82"/>
      <c r="QEH5" s="82"/>
      <c r="QEI5" s="82"/>
      <c r="QEJ5" s="82"/>
      <c r="QEK5" s="82"/>
      <c r="QEL5" s="82"/>
      <c r="QEM5" s="82"/>
      <c r="QEN5" s="82"/>
      <c r="QEO5" s="82"/>
      <c r="QEP5" s="82"/>
      <c r="QEQ5" s="82"/>
      <c r="QER5" s="82"/>
      <c r="QES5" s="82"/>
      <c r="QET5" s="82"/>
      <c r="QEU5" s="82"/>
      <c r="QEV5" s="82"/>
      <c r="QEW5" s="82"/>
      <c r="QEX5" s="82"/>
      <c r="QEY5" s="82"/>
      <c r="QEZ5" s="82"/>
      <c r="QFA5" s="82"/>
      <c r="QFB5" s="82"/>
      <c r="QFC5" s="82"/>
      <c r="QFD5" s="82"/>
      <c r="QFE5" s="82"/>
      <c r="QFF5" s="82"/>
      <c r="QFG5" s="82"/>
      <c r="QFH5" s="82"/>
      <c r="QFI5" s="82"/>
      <c r="QFJ5" s="82"/>
      <c r="QFK5" s="82"/>
      <c r="QFL5" s="82"/>
      <c r="QFM5" s="82"/>
      <c r="QFN5" s="82"/>
      <c r="QFO5" s="82"/>
      <c r="QFP5" s="82"/>
      <c r="QFQ5" s="82"/>
      <c r="QFR5" s="82"/>
      <c r="QFS5" s="82"/>
      <c r="QFT5" s="82"/>
      <c r="QFU5" s="82"/>
      <c r="QFV5" s="82"/>
      <c r="QFW5" s="82"/>
      <c r="QFX5" s="82"/>
      <c r="QFY5" s="82"/>
      <c r="QFZ5" s="82"/>
      <c r="QGA5" s="82"/>
      <c r="QGB5" s="82"/>
      <c r="QGC5" s="82"/>
      <c r="QGD5" s="82"/>
      <c r="QGE5" s="82"/>
      <c r="QGF5" s="82"/>
      <c r="QGG5" s="82"/>
      <c r="QGH5" s="82"/>
      <c r="QGI5" s="82"/>
      <c r="QGJ5" s="82"/>
      <c r="QGK5" s="82"/>
      <c r="QGL5" s="82"/>
      <c r="QGM5" s="82"/>
      <c r="QGN5" s="82"/>
      <c r="QGO5" s="82"/>
      <c r="QGP5" s="82"/>
      <c r="QGQ5" s="82"/>
      <c r="QGR5" s="82"/>
      <c r="QGS5" s="82"/>
      <c r="QGT5" s="82"/>
      <c r="QGU5" s="82"/>
      <c r="QGV5" s="82"/>
      <c r="QGW5" s="82"/>
      <c r="QGX5" s="82"/>
      <c r="QGY5" s="82"/>
      <c r="QGZ5" s="82"/>
      <c r="QHA5" s="82"/>
      <c r="QHB5" s="82"/>
      <c r="QHC5" s="82"/>
      <c r="QHD5" s="82"/>
      <c r="QHE5" s="82"/>
      <c r="QHF5" s="82"/>
      <c r="QHG5" s="82"/>
      <c r="QHH5" s="82"/>
      <c r="QHI5" s="82"/>
      <c r="QHJ5" s="82"/>
      <c r="QHK5" s="82"/>
      <c r="QHL5" s="82"/>
      <c r="QHM5" s="82"/>
      <c r="QHN5" s="82"/>
      <c r="QHO5" s="82"/>
      <c r="QHP5" s="82"/>
      <c r="QHQ5" s="82"/>
      <c r="QHR5" s="82"/>
      <c r="QHS5" s="82"/>
      <c r="QHT5" s="82"/>
      <c r="QHU5" s="82"/>
      <c r="QHV5" s="82"/>
      <c r="QHW5" s="82"/>
      <c r="QHX5" s="82"/>
      <c r="QHY5" s="82"/>
      <c r="QHZ5" s="82"/>
      <c r="QIA5" s="82"/>
      <c r="QIB5" s="82"/>
      <c r="QIC5" s="82"/>
      <c r="QID5" s="82"/>
      <c r="QIE5" s="82"/>
      <c r="QIF5" s="82"/>
      <c r="QIG5" s="82"/>
      <c r="QIH5" s="82"/>
      <c r="QII5" s="82"/>
      <c r="QIJ5" s="82"/>
      <c r="QIK5" s="82"/>
      <c r="QIL5" s="82"/>
      <c r="QIM5" s="82"/>
      <c r="QIN5" s="82"/>
      <c r="QIO5" s="82"/>
      <c r="QIP5" s="82"/>
      <c r="QIQ5" s="82"/>
      <c r="QIR5" s="82"/>
      <c r="QIS5" s="82"/>
      <c r="QIT5" s="82"/>
      <c r="QIU5" s="82"/>
      <c r="QIV5" s="82"/>
      <c r="QIW5" s="82"/>
      <c r="QIX5" s="82"/>
      <c r="QIY5" s="82"/>
      <c r="QIZ5" s="82"/>
      <c r="QJA5" s="82"/>
      <c r="QJB5" s="82"/>
      <c r="QJC5" s="82"/>
      <c r="QJD5" s="82"/>
      <c r="QJE5" s="82"/>
      <c r="QJF5" s="82"/>
      <c r="QJG5" s="82"/>
      <c r="QJH5" s="82"/>
      <c r="QJI5" s="82"/>
      <c r="QJJ5" s="82"/>
      <c r="QJK5" s="82"/>
      <c r="QJL5" s="82"/>
      <c r="QJM5" s="82"/>
      <c r="QJN5" s="82"/>
      <c r="QJO5" s="82"/>
      <c r="QJP5" s="82"/>
      <c r="QJQ5" s="82"/>
      <c r="QJR5" s="82"/>
      <c r="QJS5" s="82"/>
      <c r="QJT5" s="82"/>
      <c r="QJU5" s="82"/>
      <c r="QJV5" s="82"/>
      <c r="QJW5" s="82"/>
      <c r="QJX5" s="82"/>
      <c r="QJY5" s="82"/>
      <c r="QJZ5" s="82"/>
      <c r="QKA5" s="82"/>
      <c r="QKB5" s="82"/>
      <c r="QKC5" s="82"/>
      <c r="QKD5" s="82"/>
      <c r="QKE5" s="82"/>
      <c r="QKF5" s="82"/>
      <c r="QKG5" s="82"/>
      <c r="QKH5" s="82"/>
      <c r="QKI5" s="82"/>
      <c r="QKJ5" s="82"/>
      <c r="QKK5" s="82"/>
      <c r="QKL5" s="82"/>
      <c r="QKM5" s="82"/>
      <c r="QKN5" s="82"/>
      <c r="QKO5" s="82"/>
      <c r="QKP5" s="82"/>
      <c r="QKQ5" s="82"/>
      <c r="QKR5" s="82"/>
      <c r="QKS5" s="82"/>
      <c r="QKT5" s="82"/>
      <c r="QKU5" s="82"/>
      <c r="QKV5" s="82"/>
      <c r="QKW5" s="82"/>
      <c r="QKX5" s="82"/>
      <c r="QKY5" s="82"/>
      <c r="QKZ5" s="82"/>
      <c r="QLA5" s="82"/>
      <c r="QLB5" s="82"/>
      <c r="QLC5" s="82"/>
      <c r="QLD5" s="82"/>
      <c r="QLE5" s="82"/>
      <c r="QLF5" s="82"/>
      <c r="QLG5" s="82"/>
      <c r="QLH5" s="82"/>
      <c r="QLI5" s="82"/>
      <c r="QLJ5" s="82"/>
      <c r="QLK5" s="82"/>
      <c r="QLL5" s="82"/>
      <c r="QLM5" s="82"/>
      <c r="QLN5" s="82"/>
      <c r="QLO5" s="82"/>
      <c r="QLP5" s="82"/>
      <c r="QLQ5" s="82"/>
      <c r="QLR5" s="82"/>
      <c r="QLS5" s="82"/>
      <c r="QLT5" s="82"/>
      <c r="QLU5" s="82"/>
      <c r="QLV5" s="82"/>
      <c r="QLW5" s="82"/>
      <c r="QLX5" s="82"/>
      <c r="QLY5" s="82"/>
      <c r="QLZ5" s="82"/>
      <c r="QMA5" s="82"/>
      <c r="QMB5" s="82"/>
      <c r="QMC5" s="82"/>
      <c r="QMD5" s="82"/>
      <c r="QME5" s="82"/>
      <c r="QMF5" s="82"/>
      <c r="QMG5" s="82"/>
      <c r="QMH5" s="82"/>
      <c r="QMI5" s="82"/>
      <c r="QMJ5" s="82"/>
      <c r="QMK5" s="82"/>
      <c r="QML5" s="82"/>
      <c r="QMM5" s="82"/>
      <c r="QMN5" s="82"/>
      <c r="QMO5" s="82"/>
      <c r="QMP5" s="82"/>
      <c r="QMQ5" s="82"/>
      <c r="QMR5" s="82"/>
      <c r="QMS5" s="82"/>
      <c r="QMT5" s="82"/>
      <c r="QMU5" s="82"/>
      <c r="QMV5" s="82"/>
      <c r="QMW5" s="82"/>
      <c r="QMX5" s="82"/>
      <c r="QMY5" s="82"/>
      <c r="QMZ5" s="82"/>
      <c r="QNA5" s="82"/>
      <c r="QNB5" s="82"/>
      <c r="QNC5" s="82"/>
      <c r="QND5" s="82"/>
      <c r="QNE5" s="82"/>
      <c r="QNF5" s="82"/>
      <c r="QNG5" s="82"/>
      <c r="QNH5" s="82"/>
      <c r="QNI5" s="82"/>
      <c r="QNJ5" s="82"/>
      <c r="QNK5" s="82"/>
      <c r="QNL5" s="82"/>
      <c r="QNM5" s="82"/>
      <c r="QNN5" s="82"/>
      <c r="QNO5" s="82"/>
      <c r="QNP5" s="82"/>
      <c r="QNQ5" s="82"/>
      <c r="QNR5" s="82"/>
      <c r="QNS5" s="82"/>
      <c r="QNT5" s="82"/>
      <c r="QNU5" s="82"/>
      <c r="QNV5" s="82"/>
      <c r="QNW5" s="82"/>
      <c r="QNX5" s="82"/>
      <c r="QNY5" s="82"/>
      <c r="QNZ5" s="82"/>
      <c r="QOA5" s="82"/>
      <c r="QOB5" s="82"/>
      <c r="QOC5" s="82"/>
      <c r="QOD5" s="82"/>
      <c r="QOE5" s="82"/>
      <c r="QOF5" s="82"/>
      <c r="QOG5" s="82"/>
      <c r="QOH5" s="82"/>
      <c r="QOI5" s="82"/>
      <c r="QOJ5" s="82"/>
      <c r="QOK5" s="82"/>
      <c r="QOL5" s="82"/>
      <c r="QOM5" s="82"/>
      <c r="QON5" s="82"/>
      <c r="QOO5" s="82"/>
      <c r="QOP5" s="82"/>
      <c r="QOQ5" s="82"/>
      <c r="QOR5" s="82"/>
      <c r="QOS5" s="82"/>
      <c r="QOT5" s="82"/>
      <c r="QOU5" s="82"/>
      <c r="QOV5" s="82"/>
      <c r="QOW5" s="82"/>
      <c r="QOX5" s="82"/>
      <c r="QOY5" s="82"/>
      <c r="QOZ5" s="82"/>
      <c r="QPA5" s="82"/>
      <c r="QPB5" s="82"/>
      <c r="QPC5" s="82"/>
      <c r="QPD5" s="82"/>
      <c r="QPE5" s="82"/>
      <c r="QPF5" s="82"/>
      <c r="QPG5" s="82"/>
      <c r="QPH5" s="82"/>
      <c r="QPI5" s="82"/>
      <c r="QPJ5" s="82"/>
      <c r="QPK5" s="82"/>
      <c r="QPL5" s="82"/>
      <c r="QPM5" s="82"/>
      <c r="QPN5" s="82"/>
      <c r="QPO5" s="82"/>
      <c r="QPP5" s="82"/>
      <c r="QPQ5" s="82"/>
      <c r="QPR5" s="82"/>
      <c r="QPS5" s="82"/>
      <c r="QPT5" s="82"/>
      <c r="QPU5" s="82"/>
      <c r="QPV5" s="82"/>
      <c r="QPW5" s="82"/>
      <c r="QPX5" s="82"/>
      <c r="QPY5" s="82"/>
      <c r="QPZ5" s="82"/>
      <c r="QQA5" s="82"/>
      <c r="QQB5" s="82"/>
      <c r="QQC5" s="82"/>
      <c r="QQD5" s="82"/>
      <c r="QQE5" s="82"/>
      <c r="QQF5" s="82"/>
      <c r="QQG5" s="82"/>
      <c r="QQH5" s="82"/>
      <c r="QQI5" s="82"/>
      <c r="QQJ5" s="82"/>
      <c r="QQK5" s="82"/>
      <c r="QQL5" s="82"/>
      <c r="QQM5" s="82"/>
      <c r="QQN5" s="82"/>
      <c r="QQO5" s="82"/>
      <c r="QQP5" s="82"/>
      <c r="QQQ5" s="82"/>
      <c r="QQR5" s="82"/>
      <c r="QQS5" s="82"/>
      <c r="QQT5" s="82"/>
      <c r="QQU5" s="82"/>
      <c r="QQV5" s="82"/>
      <c r="QQW5" s="82"/>
      <c r="QQX5" s="82"/>
      <c r="QQY5" s="82"/>
      <c r="QQZ5" s="82"/>
      <c r="QRA5" s="82"/>
      <c r="QRB5" s="82"/>
      <c r="QRC5" s="82"/>
      <c r="QRD5" s="82"/>
      <c r="QRE5" s="82"/>
      <c r="QRF5" s="82"/>
      <c r="QRG5" s="82"/>
      <c r="QRH5" s="82"/>
      <c r="QRI5" s="82"/>
      <c r="QRJ5" s="82"/>
      <c r="QRK5" s="82"/>
      <c r="QRL5" s="82"/>
      <c r="QRM5" s="82"/>
      <c r="QRN5" s="82"/>
      <c r="QRO5" s="82"/>
      <c r="QRP5" s="82"/>
      <c r="QRQ5" s="82"/>
      <c r="QRR5" s="82"/>
      <c r="QRS5" s="82"/>
      <c r="QRT5" s="82"/>
      <c r="QRU5" s="82"/>
      <c r="QRV5" s="82"/>
      <c r="QRW5" s="82"/>
      <c r="QRX5" s="82"/>
      <c r="QRY5" s="82"/>
      <c r="QRZ5" s="82"/>
      <c r="QSA5" s="82"/>
      <c r="QSB5" s="82"/>
      <c r="QSC5" s="82"/>
      <c r="QSD5" s="82"/>
      <c r="QSE5" s="82"/>
      <c r="QSF5" s="82"/>
      <c r="QSG5" s="82"/>
      <c r="QSH5" s="82"/>
      <c r="QSI5" s="82"/>
      <c r="QSJ5" s="82"/>
      <c r="QSK5" s="82"/>
      <c r="QSL5" s="82"/>
      <c r="QSM5" s="82"/>
      <c r="QSN5" s="82"/>
      <c r="QSO5" s="82"/>
      <c r="QSP5" s="82"/>
      <c r="QSQ5" s="82"/>
      <c r="QSR5" s="82"/>
      <c r="QSS5" s="82"/>
      <c r="QST5" s="82"/>
      <c r="QSU5" s="82"/>
      <c r="QSV5" s="82"/>
      <c r="QSW5" s="82"/>
      <c r="QSX5" s="82"/>
      <c r="QSY5" s="82"/>
      <c r="QSZ5" s="82"/>
      <c r="QTA5" s="82"/>
      <c r="QTB5" s="82"/>
      <c r="QTC5" s="82"/>
      <c r="QTD5" s="82"/>
      <c r="QTE5" s="82"/>
      <c r="QTF5" s="82"/>
      <c r="QTG5" s="82"/>
      <c r="QTH5" s="82"/>
      <c r="QTI5" s="82"/>
      <c r="QTJ5" s="82"/>
      <c r="QTK5" s="82"/>
      <c r="QTL5" s="82"/>
      <c r="QTM5" s="82"/>
      <c r="QTN5" s="82"/>
      <c r="QTO5" s="82"/>
      <c r="QTP5" s="82"/>
      <c r="QTQ5" s="82"/>
      <c r="QTR5" s="82"/>
      <c r="QTS5" s="82"/>
      <c r="QTT5" s="82"/>
      <c r="QTU5" s="82"/>
      <c r="QTV5" s="82"/>
      <c r="QTW5" s="82"/>
      <c r="QTX5" s="82"/>
      <c r="QTY5" s="82"/>
      <c r="QTZ5" s="82"/>
      <c r="QUA5" s="82"/>
      <c r="QUB5" s="82"/>
      <c r="QUC5" s="82"/>
      <c r="QUD5" s="82"/>
      <c r="QUE5" s="82"/>
      <c r="QUF5" s="82"/>
      <c r="QUG5" s="82"/>
      <c r="QUH5" s="82"/>
      <c r="QUI5" s="82"/>
      <c r="QUJ5" s="82"/>
      <c r="QUK5" s="82"/>
      <c r="QUL5" s="82"/>
      <c r="QUM5" s="82"/>
      <c r="QUN5" s="82"/>
      <c r="QUO5" s="82"/>
      <c r="QUP5" s="82"/>
      <c r="QUQ5" s="82"/>
      <c r="QUR5" s="82"/>
      <c r="QUS5" s="82"/>
      <c r="QUT5" s="82"/>
      <c r="QUU5" s="82"/>
      <c r="QUV5" s="82"/>
      <c r="QUW5" s="82"/>
      <c r="QUX5" s="82"/>
      <c r="QUY5" s="82"/>
      <c r="QUZ5" s="82"/>
      <c r="QVA5" s="82"/>
      <c r="QVB5" s="82"/>
      <c r="QVC5" s="82"/>
      <c r="QVD5" s="82"/>
      <c r="QVE5" s="82"/>
      <c r="QVF5" s="82"/>
      <c r="QVG5" s="82"/>
      <c r="QVH5" s="82"/>
      <c r="QVI5" s="82"/>
      <c r="QVJ5" s="82"/>
      <c r="QVK5" s="82"/>
      <c r="QVL5" s="82"/>
      <c r="QVM5" s="82"/>
      <c r="QVN5" s="82"/>
      <c r="QVO5" s="82"/>
      <c r="QVP5" s="82"/>
      <c r="QVQ5" s="82"/>
      <c r="QVR5" s="82"/>
      <c r="QVS5" s="82"/>
      <c r="QVT5" s="82"/>
      <c r="QVU5" s="82"/>
      <c r="QVV5" s="82"/>
      <c r="QVW5" s="82"/>
      <c r="QVX5" s="82"/>
      <c r="QVY5" s="82"/>
      <c r="QVZ5" s="82"/>
      <c r="QWA5" s="82"/>
      <c r="QWB5" s="82"/>
      <c r="QWC5" s="82"/>
      <c r="QWD5" s="82"/>
      <c r="QWE5" s="82"/>
      <c r="QWF5" s="82"/>
      <c r="QWG5" s="82"/>
      <c r="QWH5" s="82"/>
      <c r="QWI5" s="82"/>
      <c r="QWJ5" s="82"/>
      <c r="QWK5" s="82"/>
      <c r="QWL5" s="82"/>
      <c r="QWM5" s="82"/>
      <c r="QWN5" s="82"/>
      <c r="QWO5" s="82"/>
      <c r="QWP5" s="82"/>
      <c r="QWQ5" s="82"/>
      <c r="QWR5" s="82"/>
      <c r="QWS5" s="82"/>
      <c r="QWT5" s="82"/>
      <c r="QWU5" s="82"/>
      <c r="QWV5" s="82"/>
      <c r="QWW5" s="82"/>
      <c r="QWX5" s="82"/>
      <c r="QWY5" s="82"/>
      <c r="QWZ5" s="82"/>
      <c r="QXA5" s="82"/>
      <c r="QXB5" s="82"/>
      <c r="QXC5" s="82"/>
      <c r="QXD5" s="82"/>
      <c r="QXE5" s="82"/>
      <c r="QXF5" s="82"/>
      <c r="QXG5" s="82"/>
      <c r="QXH5" s="82"/>
      <c r="QXI5" s="82"/>
      <c r="QXJ5" s="82"/>
      <c r="QXK5" s="82"/>
      <c r="QXL5" s="82"/>
      <c r="QXM5" s="82"/>
      <c r="QXN5" s="82"/>
      <c r="QXO5" s="82"/>
      <c r="QXP5" s="82"/>
      <c r="QXQ5" s="82"/>
      <c r="QXR5" s="82"/>
      <c r="QXS5" s="82"/>
      <c r="QXT5" s="82"/>
      <c r="QXU5" s="82"/>
      <c r="QXV5" s="82"/>
      <c r="QXW5" s="82"/>
      <c r="QXX5" s="82"/>
      <c r="QXY5" s="82"/>
      <c r="QXZ5" s="82"/>
      <c r="QYA5" s="82"/>
      <c r="QYB5" s="82"/>
      <c r="QYC5" s="82"/>
      <c r="QYD5" s="82"/>
      <c r="QYE5" s="82"/>
      <c r="QYF5" s="82"/>
      <c r="QYG5" s="82"/>
      <c r="QYH5" s="82"/>
      <c r="QYI5" s="82"/>
      <c r="QYJ5" s="82"/>
      <c r="QYK5" s="82"/>
      <c r="QYL5" s="82"/>
      <c r="QYM5" s="82"/>
      <c r="QYN5" s="82"/>
      <c r="QYO5" s="82"/>
      <c r="QYP5" s="82"/>
      <c r="QYQ5" s="82"/>
      <c r="QYR5" s="82"/>
      <c r="QYS5" s="82"/>
      <c r="QYT5" s="82"/>
      <c r="QYU5" s="82"/>
      <c r="QYV5" s="82"/>
      <c r="QYW5" s="82"/>
      <c r="QYX5" s="82"/>
      <c r="QYY5" s="82"/>
      <c r="QYZ5" s="82"/>
      <c r="QZA5" s="82"/>
      <c r="QZB5" s="82"/>
      <c r="QZC5" s="82"/>
      <c r="QZD5" s="82"/>
      <c r="QZE5" s="82"/>
      <c r="QZF5" s="82"/>
      <c r="QZG5" s="82"/>
      <c r="QZH5" s="82"/>
      <c r="QZI5" s="82"/>
      <c r="QZJ5" s="82"/>
      <c r="QZK5" s="82"/>
      <c r="QZL5" s="82"/>
      <c r="QZM5" s="82"/>
      <c r="QZN5" s="82"/>
      <c r="QZO5" s="82"/>
      <c r="QZP5" s="82"/>
      <c r="QZQ5" s="82"/>
      <c r="QZR5" s="82"/>
      <c r="QZS5" s="82"/>
      <c r="QZT5" s="82"/>
      <c r="QZU5" s="82"/>
      <c r="QZV5" s="82"/>
      <c r="QZW5" s="82"/>
      <c r="QZX5" s="82"/>
      <c r="QZY5" s="82"/>
      <c r="QZZ5" s="82"/>
      <c r="RAA5" s="82"/>
      <c r="RAB5" s="82"/>
      <c r="RAC5" s="82"/>
      <c r="RAD5" s="82"/>
      <c r="RAE5" s="82"/>
      <c r="RAF5" s="82"/>
      <c r="RAG5" s="82"/>
      <c r="RAH5" s="82"/>
      <c r="RAI5" s="82"/>
      <c r="RAJ5" s="82"/>
      <c r="RAK5" s="82"/>
      <c r="RAL5" s="82"/>
      <c r="RAM5" s="82"/>
      <c r="RAN5" s="82"/>
      <c r="RAO5" s="82"/>
      <c r="RAP5" s="82"/>
      <c r="RAQ5" s="82"/>
      <c r="RAR5" s="82"/>
      <c r="RAS5" s="82"/>
      <c r="RAT5" s="82"/>
      <c r="RAU5" s="82"/>
      <c r="RAV5" s="82"/>
      <c r="RAW5" s="82"/>
      <c r="RAX5" s="82"/>
      <c r="RAY5" s="82"/>
      <c r="RAZ5" s="82"/>
      <c r="RBA5" s="82"/>
      <c r="RBB5" s="82"/>
      <c r="RBC5" s="82"/>
      <c r="RBD5" s="82"/>
      <c r="RBE5" s="82"/>
      <c r="RBF5" s="82"/>
      <c r="RBG5" s="82"/>
      <c r="RBH5" s="82"/>
      <c r="RBI5" s="82"/>
      <c r="RBJ5" s="82"/>
      <c r="RBK5" s="82"/>
      <c r="RBL5" s="82"/>
      <c r="RBM5" s="82"/>
      <c r="RBN5" s="82"/>
      <c r="RBO5" s="82"/>
      <c r="RBP5" s="82"/>
      <c r="RBQ5" s="82"/>
      <c r="RBR5" s="82"/>
      <c r="RBS5" s="82"/>
      <c r="RBT5" s="82"/>
      <c r="RBU5" s="82"/>
      <c r="RBV5" s="82"/>
      <c r="RBW5" s="82"/>
      <c r="RBX5" s="82"/>
      <c r="RBY5" s="82"/>
      <c r="RBZ5" s="82"/>
      <c r="RCA5" s="82"/>
      <c r="RCB5" s="82"/>
      <c r="RCC5" s="82"/>
      <c r="RCD5" s="82"/>
      <c r="RCE5" s="82"/>
      <c r="RCF5" s="82"/>
      <c r="RCG5" s="82"/>
      <c r="RCH5" s="82"/>
      <c r="RCI5" s="82"/>
      <c r="RCJ5" s="82"/>
      <c r="RCK5" s="82"/>
      <c r="RCL5" s="82"/>
      <c r="RCM5" s="82"/>
      <c r="RCN5" s="82"/>
      <c r="RCO5" s="82"/>
      <c r="RCP5" s="82"/>
      <c r="RCQ5" s="82"/>
      <c r="RCR5" s="82"/>
      <c r="RCS5" s="82"/>
      <c r="RCT5" s="82"/>
      <c r="RCU5" s="82"/>
      <c r="RCV5" s="82"/>
      <c r="RCW5" s="82"/>
      <c r="RCX5" s="82"/>
      <c r="RCY5" s="82"/>
      <c r="RCZ5" s="82"/>
      <c r="RDA5" s="82"/>
      <c r="RDB5" s="82"/>
      <c r="RDC5" s="82"/>
      <c r="RDD5" s="82"/>
      <c r="RDE5" s="82"/>
      <c r="RDF5" s="82"/>
      <c r="RDG5" s="82"/>
      <c r="RDH5" s="82"/>
      <c r="RDI5" s="82"/>
      <c r="RDJ5" s="82"/>
      <c r="RDK5" s="82"/>
      <c r="RDL5" s="82"/>
      <c r="RDM5" s="82"/>
      <c r="RDN5" s="82"/>
      <c r="RDO5" s="82"/>
      <c r="RDP5" s="82"/>
      <c r="RDQ5" s="82"/>
      <c r="RDR5" s="82"/>
      <c r="RDS5" s="82"/>
      <c r="RDT5" s="82"/>
      <c r="RDU5" s="82"/>
      <c r="RDV5" s="82"/>
      <c r="RDW5" s="82"/>
      <c r="RDX5" s="82"/>
      <c r="RDY5" s="82"/>
      <c r="RDZ5" s="82"/>
      <c r="REA5" s="82"/>
      <c r="REB5" s="82"/>
      <c r="REC5" s="82"/>
      <c r="RED5" s="82"/>
      <c r="REE5" s="82"/>
      <c r="REF5" s="82"/>
      <c r="REG5" s="82"/>
      <c r="REH5" s="82"/>
      <c r="REI5" s="82"/>
      <c r="REJ5" s="82"/>
      <c r="REK5" s="82"/>
      <c r="REL5" s="82"/>
      <c r="REM5" s="82"/>
      <c r="REN5" s="82"/>
      <c r="REO5" s="82"/>
      <c r="REP5" s="82"/>
      <c r="REQ5" s="82"/>
      <c r="RER5" s="82"/>
      <c r="RES5" s="82"/>
      <c r="RET5" s="82"/>
      <c r="REU5" s="82"/>
      <c r="REV5" s="82"/>
      <c r="REW5" s="82"/>
      <c r="REX5" s="82"/>
      <c r="REY5" s="82"/>
      <c r="REZ5" s="82"/>
      <c r="RFA5" s="82"/>
      <c r="RFB5" s="82"/>
      <c r="RFC5" s="82"/>
      <c r="RFD5" s="82"/>
      <c r="RFE5" s="82"/>
      <c r="RFF5" s="82"/>
      <c r="RFG5" s="82"/>
      <c r="RFH5" s="82"/>
      <c r="RFI5" s="82"/>
      <c r="RFJ5" s="82"/>
      <c r="RFK5" s="82"/>
      <c r="RFL5" s="82"/>
      <c r="RFM5" s="82"/>
      <c r="RFN5" s="82"/>
      <c r="RFO5" s="82"/>
      <c r="RFP5" s="82"/>
      <c r="RFQ5" s="82"/>
      <c r="RFR5" s="82"/>
      <c r="RFS5" s="82"/>
      <c r="RFT5" s="82"/>
      <c r="RFU5" s="82"/>
      <c r="RFV5" s="82"/>
      <c r="RFW5" s="82"/>
      <c r="RFX5" s="82"/>
      <c r="RFY5" s="82"/>
      <c r="RFZ5" s="82"/>
      <c r="RGA5" s="82"/>
      <c r="RGB5" s="82"/>
      <c r="RGC5" s="82"/>
      <c r="RGD5" s="82"/>
      <c r="RGE5" s="82"/>
      <c r="RGF5" s="82"/>
      <c r="RGG5" s="82"/>
      <c r="RGH5" s="82"/>
      <c r="RGI5" s="82"/>
      <c r="RGJ5" s="82"/>
      <c r="RGK5" s="82"/>
      <c r="RGL5" s="82"/>
      <c r="RGM5" s="82"/>
      <c r="RGN5" s="82"/>
      <c r="RGO5" s="82"/>
      <c r="RGP5" s="82"/>
      <c r="RGQ5" s="82"/>
      <c r="RGR5" s="82"/>
      <c r="RGS5" s="82"/>
      <c r="RGT5" s="82"/>
      <c r="RGU5" s="82"/>
      <c r="RGV5" s="82"/>
      <c r="RGW5" s="82"/>
      <c r="RGX5" s="82"/>
      <c r="RGY5" s="82"/>
      <c r="RGZ5" s="82"/>
      <c r="RHA5" s="82"/>
      <c r="RHB5" s="82"/>
      <c r="RHC5" s="82"/>
      <c r="RHD5" s="82"/>
      <c r="RHE5" s="82"/>
      <c r="RHF5" s="82"/>
      <c r="RHG5" s="82"/>
      <c r="RHH5" s="82"/>
      <c r="RHI5" s="82"/>
      <c r="RHJ5" s="82"/>
      <c r="RHK5" s="82"/>
      <c r="RHL5" s="82"/>
      <c r="RHM5" s="82"/>
      <c r="RHN5" s="82"/>
      <c r="RHO5" s="82"/>
      <c r="RHP5" s="82"/>
      <c r="RHQ5" s="82"/>
      <c r="RHR5" s="82"/>
      <c r="RHS5" s="82"/>
      <c r="RHT5" s="82"/>
      <c r="RHU5" s="82"/>
      <c r="RHV5" s="82"/>
      <c r="RHW5" s="82"/>
      <c r="RHX5" s="82"/>
      <c r="RHY5" s="82"/>
      <c r="RHZ5" s="82"/>
      <c r="RIA5" s="82"/>
      <c r="RIB5" s="82"/>
      <c r="RIC5" s="82"/>
      <c r="RID5" s="82"/>
      <c r="RIE5" s="82"/>
      <c r="RIF5" s="82"/>
      <c r="RIG5" s="82"/>
      <c r="RIH5" s="82"/>
      <c r="RII5" s="82"/>
      <c r="RIJ5" s="82"/>
      <c r="RIK5" s="82"/>
      <c r="RIL5" s="82"/>
      <c r="RIM5" s="82"/>
      <c r="RIN5" s="82"/>
      <c r="RIO5" s="82"/>
      <c r="RIP5" s="82"/>
      <c r="RIQ5" s="82"/>
      <c r="RIR5" s="82"/>
      <c r="RIS5" s="82"/>
      <c r="RIT5" s="82"/>
      <c r="RIU5" s="82"/>
      <c r="RIV5" s="82"/>
      <c r="RIW5" s="82"/>
      <c r="RIX5" s="82"/>
      <c r="RIY5" s="82"/>
      <c r="RIZ5" s="82"/>
      <c r="RJA5" s="82"/>
      <c r="RJB5" s="82"/>
      <c r="RJC5" s="82"/>
      <c r="RJD5" s="82"/>
      <c r="RJE5" s="82"/>
      <c r="RJF5" s="82"/>
      <c r="RJG5" s="82"/>
      <c r="RJH5" s="82"/>
      <c r="RJI5" s="82"/>
      <c r="RJJ5" s="82"/>
      <c r="RJK5" s="82"/>
      <c r="RJL5" s="82"/>
      <c r="RJM5" s="82"/>
      <c r="RJN5" s="82"/>
      <c r="RJO5" s="82"/>
      <c r="RJP5" s="82"/>
      <c r="RJQ5" s="82"/>
      <c r="RJR5" s="82"/>
      <c r="RJS5" s="82"/>
      <c r="RJT5" s="82"/>
      <c r="RJU5" s="82"/>
      <c r="RJV5" s="82"/>
      <c r="RJW5" s="82"/>
      <c r="RJX5" s="82"/>
      <c r="RJY5" s="82"/>
      <c r="RJZ5" s="82"/>
      <c r="RKA5" s="82"/>
      <c r="RKB5" s="82"/>
      <c r="RKC5" s="82"/>
      <c r="RKD5" s="82"/>
      <c r="RKE5" s="82"/>
      <c r="RKF5" s="82"/>
      <c r="RKG5" s="82"/>
      <c r="RKH5" s="82"/>
      <c r="RKI5" s="82"/>
      <c r="RKJ5" s="82"/>
      <c r="RKK5" s="82"/>
      <c r="RKL5" s="82"/>
      <c r="RKM5" s="82"/>
      <c r="RKN5" s="82"/>
      <c r="RKO5" s="82"/>
      <c r="RKP5" s="82"/>
      <c r="RKQ5" s="82"/>
      <c r="RKR5" s="82"/>
      <c r="RKS5" s="82"/>
      <c r="RKT5" s="82"/>
      <c r="RKU5" s="82"/>
      <c r="RKV5" s="82"/>
      <c r="RKW5" s="82"/>
      <c r="RKX5" s="82"/>
      <c r="RKY5" s="82"/>
      <c r="RKZ5" s="82"/>
      <c r="RLA5" s="82"/>
      <c r="RLB5" s="82"/>
      <c r="RLC5" s="82"/>
      <c r="RLD5" s="82"/>
      <c r="RLE5" s="82"/>
      <c r="RLF5" s="82"/>
      <c r="RLG5" s="82"/>
      <c r="RLH5" s="82"/>
      <c r="RLI5" s="82"/>
      <c r="RLJ5" s="82"/>
      <c r="RLK5" s="82"/>
      <c r="RLL5" s="82"/>
      <c r="RLM5" s="82"/>
      <c r="RLN5" s="82"/>
      <c r="RLO5" s="82"/>
      <c r="RLP5" s="82"/>
      <c r="RLQ5" s="82"/>
      <c r="RLR5" s="82"/>
      <c r="RLS5" s="82"/>
      <c r="RLT5" s="82"/>
      <c r="RLU5" s="82"/>
      <c r="RLV5" s="82"/>
      <c r="RLW5" s="82"/>
      <c r="RLX5" s="82"/>
      <c r="RLY5" s="82"/>
      <c r="RLZ5" s="82"/>
      <c r="RMA5" s="82"/>
      <c r="RMB5" s="82"/>
      <c r="RMC5" s="82"/>
      <c r="RMD5" s="82"/>
      <c r="RME5" s="82"/>
      <c r="RMF5" s="82"/>
      <c r="RMG5" s="82"/>
      <c r="RMH5" s="82"/>
      <c r="RMI5" s="82"/>
      <c r="RMJ5" s="82"/>
      <c r="RMK5" s="82"/>
      <c r="RML5" s="82"/>
      <c r="RMM5" s="82"/>
      <c r="RMN5" s="82"/>
      <c r="RMO5" s="82"/>
      <c r="RMP5" s="82"/>
      <c r="RMQ5" s="82"/>
      <c r="RMR5" s="82"/>
      <c r="RMS5" s="82"/>
      <c r="RMT5" s="82"/>
      <c r="RMU5" s="82"/>
      <c r="RMV5" s="82"/>
      <c r="RMW5" s="82"/>
      <c r="RMX5" s="82"/>
      <c r="RMY5" s="82"/>
      <c r="RMZ5" s="82"/>
      <c r="RNA5" s="82"/>
      <c r="RNB5" s="82"/>
      <c r="RNC5" s="82"/>
      <c r="RND5" s="82"/>
      <c r="RNE5" s="82"/>
      <c r="RNF5" s="82"/>
      <c r="RNG5" s="82"/>
      <c r="RNH5" s="82"/>
      <c r="RNI5" s="82"/>
      <c r="RNJ5" s="82"/>
      <c r="RNK5" s="82"/>
      <c r="RNL5" s="82"/>
      <c r="RNM5" s="82"/>
      <c r="RNN5" s="82"/>
      <c r="RNO5" s="82"/>
      <c r="RNP5" s="82"/>
      <c r="RNQ5" s="82"/>
      <c r="RNR5" s="82"/>
      <c r="RNS5" s="82"/>
      <c r="RNT5" s="82"/>
      <c r="RNU5" s="82"/>
      <c r="RNV5" s="82"/>
      <c r="RNW5" s="82"/>
      <c r="RNX5" s="82"/>
      <c r="RNY5" s="82"/>
      <c r="RNZ5" s="82"/>
      <c r="ROA5" s="82"/>
      <c r="ROB5" s="82"/>
      <c r="ROC5" s="82"/>
      <c r="ROD5" s="82"/>
      <c r="ROE5" s="82"/>
      <c r="ROF5" s="82"/>
      <c r="ROG5" s="82"/>
      <c r="ROH5" s="82"/>
      <c r="ROI5" s="82"/>
      <c r="ROJ5" s="82"/>
      <c r="ROK5" s="82"/>
      <c r="ROL5" s="82"/>
      <c r="ROM5" s="82"/>
      <c r="RON5" s="82"/>
      <c r="ROO5" s="82"/>
      <c r="ROP5" s="82"/>
      <c r="ROQ5" s="82"/>
      <c r="ROR5" s="82"/>
      <c r="ROS5" s="82"/>
      <c r="ROT5" s="82"/>
      <c r="ROU5" s="82"/>
      <c r="ROV5" s="82"/>
      <c r="ROW5" s="82"/>
      <c r="ROX5" s="82"/>
      <c r="ROY5" s="82"/>
      <c r="ROZ5" s="82"/>
      <c r="RPA5" s="82"/>
      <c r="RPB5" s="82"/>
      <c r="RPC5" s="82"/>
      <c r="RPD5" s="82"/>
      <c r="RPE5" s="82"/>
      <c r="RPF5" s="82"/>
      <c r="RPG5" s="82"/>
      <c r="RPH5" s="82"/>
      <c r="RPI5" s="82"/>
      <c r="RPJ5" s="82"/>
      <c r="RPK5" s="82"/>
      <c r="RPL5" s="82"/>
      <c r="RPM5" s="82"/>
      <c r="RPN5" s="82"/>
      <c r="RPO5" s="82"/>
      <c r="RPP5" s="82"/>
      <c r="RPQ5" s="82"/>
      <c r="RPR5" s="82"/>
      <c r="RPS5" s="82"/>
      <c r="RPT5" s="82"/>
      <c r="RPU5" s="82"/>
      <c r="RPV5" s="82"/>
      <c r="RPW5" s="82"/>
      <c r="RPX5" s="82"/>
      <c r="RPY5" s="82"/>
      <c r="RPZ5" s="82"/>
      <c r="RQA5" s="82"/>
      <c r="RQB5" s="82"/>
      <c r="RQC5" s="82"/>
      <c r="RQD5" s="82"/>
      <c r="RQE5" s="82"/>
      <c r="RQF5" s="82"/>
      <c r="RQG5" s="82"/>
      <c r="RQH5" s="82"/>
      <c r="RQI5" s="82"/>
      <c r="RQJ5" s="82"/>
      <c r="RQK5" s="82"/>
      <c r="RQL5" s="82"/>
      <c r="RQM5" s="82"/>
      <c r="RQN5" s="82"/>
      <c r="RQO5" s="82"/>
      <c r="RQP5" s="82"/>
      <c r="RQQ5" s="82"/>
      <c r="RQR5" s="82"/>
      <c r="RQS5" s="82"/>
      <c r="RQT5" s="82"/>
      <c r="RQU5" s="82"/>
      <c r="RQV5" s="82"/>
      <c r="RQW5" s="82"/>
      <c r="RQX5" s="82"/>
      <c r="RQY5" s="82"/>
      <c r="RQZ5" s="82"/>
      <c r="RRA5" s="82"/>
      <c r="RRB5" s="82"/>
      <c r="RRC5" s="82"/>
      <c r="RRD5" s="82"/>
      <c r="RRE5" s="82"/>
      <c r="RRF5" s="82"/>
      <c r="RRG5" s="82"/>
      <c r="RRH5" s="82"/>
      <c r="RRI5" s="82"/>
      <c r="RRJ5" s="82"/>
      <c r="RRK5" s="82"/>
      <c r="RRL5" s="82"/>
      <c r="RRM5" s="82"/>
      <c r="RRN5" s="82"/>
      <c r="RRO5" s="82"/>
      <c r="RRP5" s="82"/>
      <c r="RRQ5" s="82"/>
      <c r="RRR5" s="82"/>
      <c r="RRS5" s="82"/>
      <c r="RRT5" s="82"/>
      <c r="RRU5" s="82"/>
      <c r="RRV5" s="82"/>
      <c r="RRW5" s="82"/>
      <c r="RRX5" s="82"/>
      <c r="RRY5" s="82"/>
      <c r="RRZ5" s="82"/>
      <c r="RSA5" s="82"/>
      <c r="RSB5" s="82"/>
      <c r="RSC5" s="82"/>
      <c r="RSD5" s="82"/>
      <c r="RSE5" s="82"/>
      <c r="RSF5" s="82"/>
      <c r="RSG5" s="82"/>
      <c r="RSH5" s="82"/>
      <c r="RSI5" s="82"/>
      <c r="RSJ5" s="82"/>
      <c r="RSK5" s="82"/>
      <c r="RSL5" s="82"/>
      <c r="RSM5" s="82"/>
      <c r="RSN5" s="82"/>
      <c r="RSO5" s="82"/>
      <c r="RSP5" s="82"/>
      <c r="RSQ5" s="82"/>
      <c r="RSR5" s="82"/>
      <c r="RSS5" s="82"/>
      <c r="RST5" s="82"/>
      <c r="RSU5" s="82"/>
      <c r="RSV5" s="82"/>
      <c r="RSW5" s="82"/>
      <c r="RSX5" s="82"/>
      <c r="RSY5" s="82"/>
      <c r="RSZ5" s="82"/>
      <c r="RTA5" s="82"/>
      <c r="RTB5" s="82"/>
      <c r="RTC5" s="82"/>
      <c r="RTD5" s="82"/>
      <c r="RTE5" s="82"/>
      <c r="RTF5" s="82"/>
      <c r="RTG5" s="82"/>
      <c r="RTH5" s="82"/>
      <c r="RTI5" s="82"/>
      <c r="RTJ5" s="82"/>
      <c r="RTK5" s="82"/>
      <c r="RTL5" s="82"/>
      <c r="RTM5" s="82"/>
      <c r="RTN5" s="82"/>
      <c r="RTO5" s="82"/>
      <c r="RTP5" s="82"/>
      <c r="RTQ5" s="82"/>
      <c r="RTR5" s="82"/>
      <c r="RTS5" s="82"/>
      <c r="RTT5" s="82"/>
      <c r="RTU5" s="82"/>
      <c r="RTV5" s="82"/>
      <c r="RTW5" s="82"/>
      <c r="RTX5" s="82"/>
      <c r="RTY5" s="82"/>
      <c r="RTZ5" s="82"/>
      <c r="RUA5" s="82"/>
      <c r="RUB5" s="82"/>
      <c r="RUC5" s="82"/>
      <c r="RUD5" s="82"/>
      <c r="RUE5" s="82"/>
      <c r="RUF5" s="82"/>
      <c r="RUG5" s="82"/>
      <c r="RUH5" s="82"/>
      <c r="RUI5" s="82"/>
      <c r="RUJ5" s="82"/>
      <c r="RUK5" s="82"/>
      <c r="RUL5" s="82"/>
      <c r="RUM5" s="82"/>
      <c r="RUN5" s="82"/>
      <c r="RUO5" s="82"/>
      <c r="RUP5" s="82"/>
      <c r="RUQ5" s="82"/>
      <c r="RUR5" s="82"/>
      <c r="RUS5" s="82"/>
      <c r="RUT5" s="82"/>
      <c r="RUU5" s="82"/>
      <c r="RUV5" s="82"/>
      <c r="RUW5" s="82"/>
      <c r="RUX5" s="82"/>
      <c r="RUY5" s="82"/>
      <c r="RUZ5" s="82"/>
      <c r="RVA5" s="82"/>
      <c r="RVB5" s="82"/>
      <c r="RVC5" s="82"/>
      <c r="RVD5" s="82"/>
      <c r="RVE5" s="82"/>
      <c r="RVF5" s="82"/>
      <c r="RVG5" s="82"/>
      <c r="RVH5" s="82"/>
      <c r="RVI5" s="82"/>
      <c r="RVJ5" s="82"/>
      <c r="RVK5" s="82"/>
      <c r="RVL5" s="82"/>
      <c r="RVM5" s="82"/>
      <c r="RVN5" s="82"/>
      <c r="RVO5" s="82"/>
      <c r="RVP5" s="82"/>
      <c r="RVQ5" s="82"/>
      <c r="RVR5" s="82"/>
      <c r="RVS5" s="82"/>
      <c r="RVT5" s="82"/>
      <c r="RVU5" s="82"/>
      <c r="RVV5" s="82"/>
      <c r="RVW5" s="82"/>
      <c r="RVX5" s="82"/>
      <c r="RVY5" s="82"/>
      <c r="RVZ5" s="82"/>
      <c r="RWA5" s="82"/>
      <c r="RWB5" s="82"/>
      <c r="RWC5" s="82"/>
      <c r="RWD5" s="82"/>
      <c r="RWE5" s="82"/>
      <c r="RWF5" s="82"/>
      <c r="RWG5" s="82"/>
      <c r="RWH5" s="82"/>
      <c r="RWI5" s="82"/>
      <c r="RWJ5" s="82"/>
      <c r="RWK5" s="82"/>
      <c r="RWL5" s="82"/>
      <c r="RWM5" s="82"/>
      <c r="RWN5" s="82"/>
      <c r="RWO5" s="82"/>
      <c r="RWP5" s="82"/>
      <c r="RWQ5" s="82"/>
      <c r="RWR5" s="82"/>
      <c r="RWS5" s="82"/>
      <c r="RWT5" s="82"/>
      <c r="RWU5" s="82"/>
      <c r="RWV5" s="82"/>
      <c r="RWW5" s="82"/>
      <c r="RWX5" s="82"/>
      <c r="RWY5" s="82"/>
      <c r="RWZ5" s="82"/>
      <c r="RXA5" s="82"/>
      <c r="RXB5" s="82"/>
      <c r="RXC5" s="82"/>
      <c r="RXD5" s="82"/>
      <c r="RXE5" s="82"/>
      <c r="RXF5" s="82"/>
      <c r="RXG5" s="82"/>
      <c r="RXH5" s="82"/>
      <c r="RXI5" s="82"/>
      <c r="RXJ5" s="82"/>
      <c r="RXK5" s="82"/>
      <c r="RXL5" s="82"/>
      <c r="RXM5" s="82"/>
      <c r="RXN5" s="82"/>
      <c r="RXO5" s="82"/>
      <c r="RXP5" s="82"/>
      <c r="RXQ5" s="82"/>
      <c r="RXR5" s="82"/>
      <c r="RXS5" s="82"/>
      <c r="RXT5" s="82"/>
      <c r="RXU5" s="82"/>
      <c r="RXV5" s="82"/>
      <c r="RXW5" s="82"/>
      <c r="RXX5" s="82"/>
      <c r="RXY5" s="82"/>
      <c r="RXZ5" s="82"/>
      <c r="RYA5" s="82"/>
      <c r="RYB5" s="82"/>
      <c r="RYC5" s="82"/>
      <c r="RYD5" s="82"/>
      <c r="RYE5" s="82"/>
      <c r="RYF5" s="82"/>
      <c r="RYG5" s="82"/>
      <c r="RYH5" s="82"/>
      <c r="RYI5" s="82"/>
      <c r="RYJ5" s="82"/>
      <c r="RYK5" s="82"/>
      <c r="RYL5" s="82"/>
      <c r="RYM5" s="82"/>
      <c r="RYN5" s="82"/>
      <c r="RYO5" s="82"/>
      <c r="RYP5" s="82"/>
      <c r="RYQ5" s="82"/>
      <c r="RYR5" s="82"/>
      <c r="RYS5" s="82"/>
      <c r="RYT5" s="82"/>
      <c r="RYU5" s="82"/>
      <c r="RYV5" s="82"/>
      <c r="RYW5" s="82"/>
      <c r="RYX5" s="82"/>
      <c r="RYY5" s="82"/>
      <c r="RYZ5" s="82"/>
      <c r="RZA5" s="82"/>
      <c r="RZB5" s="82"/>
      <c r="RZC5" s="82"/>
      <c r="RZD5" s="82"/>
      <c r="RZE5" s="82"/>
      <c r="RZF5" s="82"/>
      <c r="RZG5" s="82"/>
      <c r="RZH5" s="82"/>
      <c r="RZI5" s="82"/>
      <c r="RZJ5" s="82"/>
      <c r="RZK5" s="82"/>
      <c r="RZL5" s="82"/>
      <c r="RZM5" s="82"/>
      <c r="RZN5" s="82"/>
      <c r="RZO5" s="82"/>
      <c r="RZP5" s="82"/>
      <c r="RZQ5" s="82"/>
      <c r="RZR5" s="82"/>
      <c r="RZS5" s="82"/>
      <c r="RZT5" s="82"/>
      <c r="RZU5" s="82"/>
      <c r="RZV5" s="82"/>
      <c r="RZW5" s="82"/>
      <c r="RZX5" s="82"/>
      <c r="RZY5" s="82"/>
      <c r="RZZ5" s="82"/>
      <c r="SAA5" s="82"/>
      <c r="SAB5" s="82"/>
      <c r="SAC5" s="82"/>
      <c r="SAD5" s="82"/>
      <c r="SAE5" s="82"/>
      <c r="SAF5" s="82"/>
      <c r="SAG5" s="82"/>
      <c r="SAH5" s="82"/>
      <c r="SAI5" s="82"/>
      <c r="SAJ5" s="82"/>
      <c r="SAK5" s="82"/>
      <c r="SAL5" s="82"/>
      <c r="SAM5" s="82"/>
      <c r="SAN5" s="82"/>
      <c r="SAO5" s="82"/>
      <c r="SAP5" s="82"/>
      <c r="SAQ5" s="82"/>
      <c r="SAR5" s="82"/>
      <c r="SAS5" s="82"/>
      <c r="SAT5" s="82"/>
      <c r="SAU5" s="82"/>
      <c r="SAV5" s="82"/>
      <c r="SAW5" s="82"/>
      <c r="SAX5" s="82"/>
      <c r="SAY5" s="82"/>
      <c r="SAZ5" s="82"/>
      <c r="SBA5" s="82"/>
      <c r="SBB5" s="82"/>
      <c r="SBC5" s="82"/>
      <c r="SBD5" s="82"/>
      <c r="SBE5" s="82"/>
      <c r="SBF5" s="82"/>
      <c r="SBG5" s="82"/>
      <c r="SBH5" s="82"/>
      <c r="SBI5" s="82"/>
      <c r="SBJ5" s="82"/>
      <c r="SBK5" s="82"/>
      <c r="SBL5" s="82"/>
      <c r="SBM5" s="82"/>
      <c r="SBN5" s="82"/>
      <c r="SBO5" s="82"/>
      <c r="SBP5" s="82"/>
      <c r="SBQ5" s="82"/>
      <c r="SBR5" s="82"/>
      <c r="SBS5" s="82"/>
      <c r="SBT5" s="82"/>
      <c r="SBU5" s="82"/>
      <c r="SBV5" s="82"/>
      <c r="SBW5" s="82"/>
      <c r="SBX5" s="82"/>
      <c r="SBY5" s="82"/>
      <c r="SBZ5" s="82"/>
      <c r="SCA5" s="82"/>
      <c r="SCB5" s="82"/>
      <c r="SCC5" s="82"/>
      <c r="SCD5" s="82"/>
      <c r="SCE5" s="82"/>
      <c r="SCF5" s="82"/>
      <c r="SCG5" s="82"/>
      <c r="SCH5" s="82"/>
      <c r="SCI5" s="82"/>
      <c r="SCJ5" s="82"/>
      <c r="SCK5" s="82"/>
      <c r="SCL5" s="82"/>
      <c r="SCM5" s="82"/>
      <c r="SCN5" s="82"/>
      <c r="SCO5" s="82"/>
      <c r="SCP5" s="82"/>
      <c r="SCQ5" s="82"/>
      <c r="SCR5" s="82"/>
      <c r="SCS5" s="82"/>
      <c r="SCT5" s="82"/>
      <c r="SCU5" s="82"/>
      <c r="SCV5" s="82"/>
      <c r="SCW5" s="82"/>
      <c r="SCX5" s="82"/>
      <c r="SCY5" s="82"/>
      <c r="SCZ5" s="82"/>
      <c r="SDA5" s="82"/>
      <c r="SDB5" s="82"/>
      <c r="SDC5" s="82"/>
      <c r="SDD5" s="82"/>
      <c r="SDE5" s="82"/>
      <c r="SDF5" s="82"/>
      <c r="SDG5" s="82"/>
      <c r="SDH5" s="82"/>
      <c r="SDI5" s="82"/>
      <c r="SDJ5" s="82"/>
      <c r="SDK5" s="82"/>
      <c r="SDL5" s="82"/>
      <c r="SDM5" s="82"/>
      <c r="SDN5" s="82"/>
      <c r="SDO5" s="82"/>
      <c r="SDP5" s="82"/>
      <c r="SDQ5" s="82"/>
      <c r="SDR5" s="82"/>
      <c r="SDS5" s="82"/>
      <c r="SDT5" s="82"/>
      <c r="SDU5" s="82"/>
      <c r="SDV5" s="82"/>
      <c r="SDW5" s="82"/>
      <c r="SDX5" s="82"/>
      <c r="SDY5" s="82"/>
      <c r="SDZ5" s="82"/>
      <c r="SEA5" s="82"/>
      <c r="SEB5" s="82"/>
      <c r="SEC5" s="82"/>
      <c r="SED5" s="82"/>
      <c r="SEE5" s="82"/>
      <c r="SEF5" s="82"/>
      <c r="SEG5" s="82"/>
      <c r="SEH5" s="82"/>
      <c r="SEI5" s="82"/>
      <c r="SEJ5" s="82"/>
      <c r="SEK5" s="82"/>
      <c r="SEL5" s="82"/>
      <c r="SEM5" s="82"/>
      <c r="SEN5" s="82"/>
      <c r="SEO5" s="82"/>
      <c r="SEP5" s="82"/>
      <c r="SEQ5" s="82"/>
      <c r="SER5" s="82"/>
      <c r="SES5" s="82"/>
      <c r="SET5" s="82"/>
      <c r="SEU5" s="82"/>
      <c r="SEV5" s="82"/>
      <c r="SEW5" s="82"/>
      <c r="SEX5" s="82"/>
      <c r="SEY5" s="82"/>
      <c r="SEZ5" s="82"/>
      <c r="SFA5" s="82"/>
      <c r="SFB5" s="82"/>
      <c r="SFC5" s="82"/>
      <c r="SFD5" s="82"/>
      <c r="SFE5" s="82"/>
      <c r="SFF5" s="82"/>
      <c r="SFG5" s="82"/>
      <c r="SFH5" s="82"/>
      <c r="SFI5" s="82"/>
      <c r="SFJ5" s="82"/>
      <c r="SFK5" s="82"/>
      <c r="SFL5" s="82"/>
      <c r="SFM5" s="82"/>
      <c r="SFN5" s="82"/>
      <c r="SFO5" s="82"/>
      <c r="SFP5" s="82"/>
      <c r="SFQ5" s="82"/>
      <c r="SFR5" s="82"/>
      <c r="SFS5" s="82"/>
      <c r="SFT5" s="82"/>
      <c r="SFU5" s="82"/>
      <c r="SFV5" s="82"/>
      <c r="SFW5" s="82"/>
      <c r="SFX5" s="82"/>
      <c r="SFY5" s="82"/>
      <c r="SFZ5" s="82"/>
      <c r="SGA5" s="82"/>
      <c r="SGB5" s="82"/>
      <c r="SGC5" s="82"/>
      <c r="SGD5" s="82"/>
      <c r="SGE5" s="82"/>
      <c r="SGF5" s="82"/>
      <c r="SGG5" s="82"/>
      <c r="SGH5" s="82"/>
      <c r="SGI5" s="82"/>
      <c r="SGJ5" s="82"/>
      <c r="SGK5" s="82"/>
      <c r="SGL5" s="82"/>
      <c r="SGM5" s="82"/>
      <c r="SGN5" s="82"/>
      <c r="SGO5" s="82"/>
      <c r="SGP5" s="82"/>
      <c r="SGQ5" s="82"/>
      <c r="SGR5" s="82"/>
      <c r="SGS5" s="82"/>
      <c r="SGT5" s="82"/>
      <c r="SGU5" s="82"/>
      <c r="SGV5" s="82"/>
      <c r="SGW5" s="82"/>
      <c r="SGX5" s="82"/>
      <c r="SGY5" s="82"/>
      <c r="SGZ5" s="82"/>
      <c r="SHA5" s="82"/>
      <c r="SHB5" s="82"/>
      <c r="SHC5" s="82"/>
      <c r="SHD5" s="82"/>
      <c r="SHE5" s="82"/>
      <c r="SHF5" s="82"/>
      <c r="SHG5" s="82"/>
      <c r="SHH5" s="82"/>
      <c r="SHI5" s="82"/>
      <c r="SHJ5" s="82"/>
      <c r="SHK5" s="82"/>
      <c r="SHL5" s="82"/>
      <c r="SHM5" s="82"/>
      <c r="SHN5" s="82"/>
      <c r="SHO5" s="82"/>
      <c r="SHP5" s="82"/>
      <c r="SHQ5" s="82"/>
      <c r="SHR5" s="82"/>
      <c r="SHS5" s="82"/>
      <c r="SHT5" s="82"/>
      <c r="SHU5" s="82"/>
      <c r="SHV5" s="82"/>
      <c r="SHW5" s="82"/>
      <c r="SHX5" s="82"/>
      <c r="SHY5" s="82"/>
      <c r="SHZ5" s="82"/>
      <c r="SIA5" s="82"/>
      <c r="SIB5" s="82"/>
      <c r="SIC5" s="82"/>
      <c r="SID5" s="82"/>
      <c r="SIE5" s="82"/>
      <c r="SIF5" s="82"/>
      <c r="SIG5" s="82"/>
      <c r="SIH5" s="82"/>
      <c r="SII5" s="82"/>
      <c r="SIJ5" s="82"/>
      <c r="SIK5" s="82"/>
      <c r="SIL5" s="82"/>
      <c r="SIM5" s="82"/>
      <c r="SIN5" s="82"/>
      <c r="SIO5" s="82"/>
      <c r="SIP5" s="82"/>
      <c r="SIQ5" s="82"/>
      <c r="SIR5" s="82"/>
      <c r="SIS5" s="82"/>
      <c r="SIT5" s="82"/>
      <c r="SIU5" s="82"/>
      <c r="SIV5" s="82"/>
      <c r="SIW5" s="82"/>
      <c r="SIX5" s="82"/>
      <c r="SIY5" s="82"/>
      <c r="SIZ5" s="82"/>
      <c r="SJA5" s="82"/>
      <c r="SJB5" s="82"/>
      <c r="SJC5" s="82"/>
      <c r="SJD5" s="82"/>
      <c r="SJE5" s="82"/>
      <c r="SJF5" s="82"/>
      <c r="SJG5" s="82"/>
      <c r="SJH5" s="82"/>
      <c r="SJI5" s="82"/>
      <c r="SJJ5" s="82"/>
      <c r="SJK5" s="82"/>
      <c r="SJL5" s="82"/>
      <c r="SJM5" s="82"/>
      <c r="SJN5" s="82"/>
      <c r="SJO5" s="82"/>
      <c r="SJP5" s="82"/>
      <c r="SJQ5" s="82"/>
      <c r="SJR5" s="82"/>
      <c r="SJS5" s="82"/>
      <c r="SJT5" s="82"/>
      <c r="SJU5" s="82"/>
      <c r="SJV5" s="82"/>
      <c r="SJW5" s="82"/>
      <c r="SJX5" s="82"/>
      <c r="SJY5" s="82"/>
      <c r="SJZ5" s="82"/>
      <c r="SKA5" s="82"/>
      <c r="SKB5" s="82"/>
      <c r="SKC5" s="82"/>
      <c r="SKD5" s="82"/>
      <c r="SKE5" s="82"/>
      <c r="SKF5" s="82"/>
      <c r="SKG5" s="82"/>
      <c r="SKH5" s="82"/>
      <c r="SKI5" s="82"/>
      <c r="SKJ5" s="82"/>
      <c r="SKK5" s="82"/>
      <c r="SKL5" s="82"/>
      <c r="SKM5" s="82"/>
      <c r="SKN5" s="82"/>
      <c r="SKO5" s="82"/>
      <c r="SKP5" s="82"/>
      <c r="SKQ5" s="82"/>
      <c r="SKR5" s="82"/>
      <c r="SKS5" s="82"/>
      <c r="SKT5" s="82"/>
      <c r="SKU5" s="82"/>
      <c r="SKV5" s="82"/>
      <c r="SKW5" s="82"/>
      <c r="SKX5" s="82"/>
      <c r="SKY5" s="82"/>
      <c r="SKZ5" s="82"/>
      <c r="SLA5" s="82"/>
      <c r="SLB5" s="82"/>
      <c r="SLC5" s="82"/>
      <c r="SLD5" s="82"/>
      <c r="SLE5" s="82"/>
      <c r="SLF5" s="82"/>
      <c r="SLG5" s="82"/>
      <c r="SLH5" s="82"/>
      <c r="SLI5" s="82"/>
      <c r="SLJ5" s="82"/>
      <c r="SLK5" s="82"/>
      <c r="SLL5" s="82"/>
      <c r="SLM5" s="82"/>
      <c r="SLN5" s="82"/>
      <c r="SLO5" s="82"/>
      <c r="SLP5" s="82"/>
      <c r="SLQ5" s="82"/>
      <c r="SLR5" s="82"/>
      <c r="SLS5" s="82"/>
      <c r="SLT5" s="82"/>
      <c r="SLU5" s="82"/>
      <c r="SLV5" s="82"/>
      <c r="SLW5" s="82"/>
      <c r="SLX5" s="82"/>
      <c r="SLY5" s="82"/>
      <c r="SLZ5" s="82"/>
      <c r="SMA5" s="82"/>
      <c r="SMB5" s="82"/>
      <c r="SMC5" s="82"/>
      <c r="SMD5" s="82"/>
      <c r="SME5" s="82"/>
      <c r="SMF5" s="82"/>
      <c r="SMG5" s="82"/>
      <c r="SMH5" s="82"/>
      <c r="SMI5" s="82"/>
      <c r="SMJ5" s="82"/>
      <c r="SMK5" s="82"/>
      <c r="SML5" s="82"/>
      <c r="SMM5" s="82"/>
      <c r="SMN5" s="82"/>
      <c r="SMO5" s="82"/>
      <c r="SMP5" s="82"/>
      <c r="SMQ5" s="82"/>
      <c r="SMR5" s="82"/>
      <c r="SMS5" s="82"/>
      <c r="SMT5" s="82"/>
      <c r="SMU5" s="82"/>
      <c r="SMV5" s="82"/>
      <c r="SMW5" s="82"/>
      <c r="SMX5" s="82"/>
      <c r="SMY5" s="82"/>
      <c r="SMZ5" s="82"/>
      <c r="SNA5" s="82"/>
      <c r="SNB5" s="82"/>
      <c r="SNC5" s="82"/>
      <c r="SND5" s="82"/>
      <c r="SNE5" s="82"/>
      <c r="SNF5" s="82"/>
      <c r="SNG5" s="82"/>
      <c r="SNH5" s="82"/>
      <c r="SNI5" s="82"/>
      <c r="SNJ5" s="82"/>
      <c r="SNK5" s="82"/>
      <c r="SNL5" s="82"/>
      <c r="SNM5" s="82"/>
      <c r="SNN5" s="82"/>
      <c r="SNO5" s="82"/>
      <c r="SNP5" s="82"/>
      <c r="SNQ5" s="82"/>
      <c r="SNR5" s="82"/>
      <c r="SNS5" s="82"/>
      <c r="SNT5" s="82"/>
      <c r="SNU5" s="82"/>
      <c r="SNV5" s="82"/>
      <c r="SNW5" s="82"/>
      <c r="SNX5" s="82"/>
      <c r="SNY5" s="82"/>
      <c r="SNZ5" s="82"/>
      <c r="SOA5" s="82"/>
      <c r="SOB5" s="82"/>
      <c r="SOC5" s="82"/>
      <c r="SOD5" s="82"/>
      <c r="SOE5" s="82"/>
      <c r="SOF5" s="82"/>
      <c r="SOG5" s="82"/>
      <c r="SOH5" s="82"/>
      <c r="SOI5" s="82"/>
      <c r="SOJ5" s="82"/>
      <c r="SOK5" s="82"/>
      <c r="SOL5" s="82"/>
      <c r="SOM5" s="82"/>
      <c r="SON5" s="82"/>
      <c r="SOO5" s="82"/>
      <c r="SOP5" s="82"/>
      <c r="SOQ5" s="82"/>
      <c r="SOR5" s="82"/>
      <c r="SOS5" s="82"/>
      <c r="SOT5" s="82"/>
      <c r="SOU5" s="82"/>
      <c r="SOV5" s="82"/>
      <c r="SOW5" s="82"/>
      <c r="SOX5" s="82"/>
      <c r="SOY5" s="82"/>
      <c r="SOZ5" s="82"/>
      <c r="SPA5" s="82"/>
      <c r="SPB5" s="82"/>
      <c r="SPC5" s="82"/>
      <c r="SPD5" s="82"/>
      <c r="SPE5" s="82"/>
      <c r="SPF5" s="82"/>
      <c r="SPG5" s="82"/>
      <c r="SPH5" s="82"/>
      <c r="SPI5" s="82"/>
      <c r="SPJ5" s="82"/>
      <c r="SPK5" s="82"/>
      <c r="SPL5" s="82"/>
      <c r="SPM5" s="82"/>
      <c r="SPN5" s="82"/>
      <c r="SPO5" s="82"/>
      <c r="SPP5" s="82"/>
      <c r="SPQ5" s="82"/>
      <c r="SPR5" s="82"/>
      <c r="SPS5" s="82"/>
      <c r="SPT5" s="82"/>
      <c r="SPU5" s="82"/>
      <c r="SPV5" s="82"/>
      <c r="SPW5" s="82"/>
      <c r="SPX5" s="82"/>
      <c r="SPY5" s="82"/>
      <c r="SPZ5" s="82"/>
      <c r="SQA5" s="82"/>
      <c r="SQB5" s="82"/>
      <c r="SQC5" s="82"/>
      <c r="SQD5" s="82"/>
      <c r="SQE5" s="82"/>
      <c r="SQF5" s="82"/>
      <c r="SQG5" s="82"/>
      <c r="SQH5" s="82"/>
      <c r="SQI5" s="82"/>
      <c r="SQJ5" s="82"/>
      <c r="SQK5" s="82"/>
      <c r="SQL5" s="82"/>
      <c r="SQM5" s="82"/>
      <c r="SQN5" s="82"/>
      <c r="SQO5" s="82"/>
      <c r="SQP5" s="82"/>
      <c r="SQQ5" s="82"/>
      <c r="SQR5" s="82"/>
      <c r="SQS5" s="82"/>
      <c r="SQT5" s="82"/>
      <c r="SQU5" s="82"/>
      <c r="SQV5" s="82"/>
      <c r="SQW5" s="82"/>
      <c r="SQX5" s="82"/>
      <c r="SQY5" s="82"/>
      <c r="SQZ5" s="82"/>
      <c r="SRA5" s="82"/>
      <c r="SRB5" s="82"/>
      <c r="SRC5" s="82"/>
      <c r="SRD5" s="82"/>
      <c r="SRE5" s="82"/>
      <c r="SRF5" s="82"/>
      <c r="SRG5" s="82"/>
      <c r="SRH5" s="82"/>
      <c r="SRI5" s="82"/>
      <c r="SRJ5" s="82"/>
      <c r="SRK5" s="82"/>
      <c r="SRL5" s="82"/>
      <c r="SRM5" s="82"/>
      <c r="SRN5" s="82"/>
      <c r="SRO5" s="82"/>
      <c r="SRP5" s="82"/>
      <c r="SRQ5" s="82"/>
      <c r="SRR5" s="82"/>
      <c r="SRS5" s="82"/>
      <c r="SRT5" s="82"/>
      <c r="SRU5" s="82"/>
      <c r="SRV5" s="82"/>
      <c r="SRW5" s="82"/>
      <c r="SRX5" s="82"/>
      <c r="SRY5" s="82"/>
      <c r="SRZ5" s="82"/>
      <c r="SSA5" s="82"/>
      <c r="SSB5" s="82"/>
      <c r="SSC5" s="82"/>
      <c r="SSD5" s="82"/>
      <c r="SSE5" s="82"/>
      <c r="SSF5" s="82"/>
      <c r="SSG5" s="82"/>
      <c r="SSH5" s="82"/>
      <c r="SSI5" s="82"/>
      <c r="SSJ5" s="82"/>
      <c r="SSK5" s="82"/>
      <c r="SSL5" s="82"/>
      <c r="SSM5" s="82"/>
      <c r="SSN5" s="82"/>
      <c r="SSO5" s="82"/>
      <c r="SSP5" s="82"/>
      <c r="SSQ5" s="82"/>
      <c r="SSR5" s="82"/>
      <c r="SSS5" s="82"/>
      <c r="SST5" s="82"/>
      <c r="SSU5" s="82"/>
      <c r="SSV5" s="82"/>
      <c r="SSW5" s="82"/>
      <c r="SSX5" s="82"/>
      <c r="SSY5" s="82"/>
      <c r="SSZ5" s="82"/>
      <c r="STA5" s="82"/>
      <c r="STB5" s="82"/>
      <c r="STC5" s="82"/>
      <c r="STD5" s="82"/>
      <c r="STE5" s="82"/>
      <c r="STF5" s="82"/>
      <c r="STG5" s="82"/>
      <c r="STH5" s="82"/>
      <c r="STI5" s="82"/>
      <c r="STJ5" s="82"/>
      <c r="STK5" s="82"/>
      <c r="STL5" s="82"/>
      <c r="STM5" s="82"/>
      <c r="STN5" s="82"/>
      <c r="STO5" s="82"/>
      <c r="STP5" s="82"/>
      <c r="STQ5" s="82"/>
      <c r="STR5" s="82"/>
      <c r="STS5" s="82"/>
      <c r="STT5" s="82"/>
      <c r="STU5" s="82"/>
      <c r="STV5" s="82"/>
      <c r="STW5" s="82"/>
      <c r="STX5" s="82"/>
      <c r="STY5" s="82"/>
      <c r="STZ5" s="82"/>
      <c r="SUA5" s="82"/>
      <c r="SUB5" s="82"/>
      <c r="SUC5" s="82"/>
      <c r="SUD5" s="82"/>
      <c r="SUE5" s="82"/>
      <c r="SUF5" s="82"/>
      <c r="SUG5" s="82"/>
      <c r="SUH5" s="82"/>
      <c r="SUI5" s="82"/>
      <c r="SUJ5" s="82"/>
      <c r="SUK5" s="82"/>
      <c r="SUL5" s="82"/>
      <c r="SUM5" s="82"/>
      <c r="SUN5" s="82"/>
      <c r="SUO5" s="82"/>
      <c r="SUP5" s="82"/>
      <c r="SUQ5" s="82"/>
      <c r="SUR5" s="82"/>
      <c r="SUS5" s="82"/>
      <c r="SUT5" s="82"/>
      <c r="SUU5" s="82"/>
      <c r="SUV5" s="82"/>
      <c r="SUW5" s="82"/>
      <c r="SUX5" s="82"/>
      <c r="SUY5" s="82"/>
      <c r="SUZ5" s="82"/>
      <c r="SVA5" s="82"/>
      <c r="SVB5" s="82"/>
      <c r="SVC5" s="82"/>
      <c r="SVD5" s="82"/>
      <c r="SVE5" s="82"/>
      <c r="SVF5" s="82"/>
      <c r="SVG5" s="82"/>
      <c r="SVH5" s="82"/>
      <c r="SVI5" s="82"/>
      <c r="SVJ5" s="82"/>
      <c r="SVK5" s="82"/>
      <c r="SVL5" s="82"/>
      <c r="SVM5" s="82"/>
      <c r="SVN5" s="82"/>
      <c r="SVO5" s="82"/>
      <c r="SVP5" s="82"/>
      <c r="SVQ5" s="82"/>
      <c r="SVR5" s="82"/>
      <c r="SVS5" s="82"/>
      <c r="SVT5" s="82"/>
      <c r="SVU5" s="82"/>
      <c r="SVV5" s="82"/>
      <c r="SVW5" s="82"/>
      <c r="SVX5" s="82"/>
      <c r="SVY5" s="82"/>
      <c r="SVZ5" s="82"/>
      <c r="SWA5" s="82"/>
      <c r="SWB5" s="82"/>
      <c r="SWC5" s="82"/>
      <c r="SWD5" s="82"/>
      <c r="SWE5" s="82"/>
      <c r="SWF5" s="82"/>
      <c r="SWG5" s="82"/>
      <c r="SWH5" s="82"/>
      <c r="SWI5" s="82"/>
      <c r="SWJ5" s="82"/>
      <c r="SWK5" s="82"/>
      <c r="SWL5" s="82"/>
      <c r="SWM5" s="82"/>
      <c r="SWN5" s="82"/>
      <c r="SWO5" s="82"/>
      <c r="SWP5" s="82"/>
      <c r="SWQ5" s="82"/>
      <c r="SWR5" s="82"/>
      <c r="SWS5" s="82"/>
      <c r="SWT5" s="82"/>
      <c r="SWU5" s="82"/>
      <c r="SWV5" s="82"/>
      <c r="SWW5" s="82"/>
      <c r="SWX5" s="82"/>
      <c r="SWY5" s="82"/>
      <c r="SWZ5" s="82"/>
      <c r="SXA5" s="82"/>
      <c r="SXB5" s="82"/>
      <c r="SXC5" s="82"/>
      <c r="SXD5" s="82"/>
      <c r="SXE5" s="82"/>
      <c r="SXF5" s="82"/>
      <c r="SXG5" s="82"/>
      <c r="SXH5" s="82"/>
      <c r="SXI5" s="82"/>
      <c r="SXJ5" s="82"/>
      <c r="SXK5" s="82"/>
      <c r="SXL5" s="82"/>
      <c r="SXM5" s="82"/>
      <c r="SXN5" s="82"/>
      <c r="SXO5" s="82"/>
      <c r="SXP5" s="82"/>
      <c r="SXQ5" s="82"/>
      <c r="SXR5" s="82"/>
      <c r="SXS5" s="82"/>
      <c r="SXT5" s="82"/>
      <c r="SXU5" s="82"/>
      <c r="SXV5" s="82"/>
      <c r="SXW5" s="82"/>
      <c r="SXX5" s="82"/>
      <c r="SXY5" s="82"/>
      <c r="SXZ5" s="82"/>
      <c r="SYA5" s="82"/>
      <c r="SYB5" s="82"/>
      <c r="SYC5" s="82"/>
      <c r="SYD5" s="82"/>
      <c r="SYE5" s="82"/>
      <c r="SYF5" s="82"/>
      <c r="SYG5" s="82"/>
      <c r="SYH5" s="82"/>
      <c r="SYI5" s="82"/>
      <c r="SYJ5" s="82"/>
      <c r="SYK5" s="82"/>
      <c r="SYL5" s="82"/>
      <c r="SYM5" s="82"/>
      <c r="SYN5" s="82"/>
      <c r="SYO5" s="82"/>
      <c r="SYP5" s="82"/>
      <c r="SYQ5" s="82"/>
      <c r="SYR5" s="82"/>
      <c r="SYS5" s="82"/>
      <c r="SYT5" s="82"/>
      <c r="SYU5" s="82"/>
      <c r="SYV5" s="82"/>
      <c r="SYW5" s="82"/>
      <c r="SYX5" s="82"/>
      <c r="SYY5" s="82"/>
      <c r="SYZ5" s="82"/>
      <c r="SZA5" s="82"/>
      <c r="SZB5" s="82"/>
      <c r="SZC5" s="82"/>
      <c r="SZD5" s="82"/>
      <c r="SZE5" s="82"/>
      <c r="SZF5" s="82"/>
      <c r="SZG5" s="82"/>
      <c r="SZH5" s="82"/>
      <c r="SZI5" s="82"/>
      <c r="SZJ5" s="82"/>
      <c r="SZK5" s="82"/>
      <c r="SZL5" s="82"/>
      <c r="SZM5" s="82"/>
      <c r="SZN5" s="82"/>
      <c r="SZO5" s="82"/>
      <c r="SZP5" s="82"/>
      <c r="SZQ5" s="82"/>
      <c r="SZR5" s="82"/>
      <c r="SZS5" s="82"/>
      <c r="SZT5" s="82"/>
      <c r="SZU5" s="82"/>
      <c r="SZV5" s="82"/>
      <c r="SZW5" s="82"/>
      <c r="SZX5" s="82"/>
      <c r="SZY5" s="82"/>
      <c r="SZZ5" s="82"/>
      <c r="TAA5" s="82"/>
      <c r="TAB5" s="82"/>
      <c r="TAC5" s="82"/>
      <c r="TAD5" s="82"/>
      <c r="TAE5" s="82"/>
      <c r="TAF5" s="82"/>
      <c r="TAG5" s="82"/>
      <c r="TAH5" s="82"/>
      <c r="TAI5" s="82"/>
      <c r="TAJ5" s="82"/>
      <c r="TAK5" s="82"/>
      <c r="TAL5" s="82"/>
      <c r="TAM5" s="82"/>
      <c r="TAN5" s="82"/>
      <c r="TAO5" s="82"/>
      <c r="TAP5" s="82"/>
      <c r="TAQ5" s="82"/>
      <c r="TAR5" s="82"/>
      <c r="TAS5" s="82"/>
      <c r="TAT5" s="82"/>
      <c r="TAU5" s="82"/>
      <c r="TAV5" s="82"/>
      <c r="TAW5" s="82"/>
      <c r="TAX5" s="82"/>
      <c r="TAY5" s="82"/>
      <c r="TAZ5" s="82"/>
      <c r="TBA5" s="82"/>
      <c r="TBB5" s="82"/>
      <c r="TBC5" s="82"/>
      <c r="TBD5" s="82"/>
      <c r="TBE5" s="82"/>
      <c r="TBF5" s="82"/>
      <c r="TBG5" s="82"/>
      <c r="TBH5" s="82"/>
      <c r="TBI5" s="82"/>
      <c r="TBJ5" s="82"/>
      <c r="TBK5" s="82"/>
      <c r="TBL5" s="82"/>
      <c r="TBM5" s="82"/>
      <c r="TBN5" s="82"/>
      <c r="TBO5" s="82"/>
      <c r="TBP5" s="82"/>
      <c r="TBQ5" s="82"/>
      <c r="TBR5" s="82"/>
      <c r="TBS5" s="82"/>
      <c r="TBT5" s="82"/>
      <c r="TBU5" s="82"/>
      <c r="TBV5" s="82"/>
      <c r="TBW5" s="82"/>
      <c r="TBX5" s="82"/>
      <c r="TBY5" s="82"/>
      <c r="TBZ5" s="82"/>
      <c r="TCA5" s="82"/>
      <c r="TCB5" s="82"/>
      <c r="TCC5" s="82"/>
      <c r="TCD5" s="82"/>
      <c r="TCE5" s="82"/>
      <c r="TCF5" s="82"/>
      <c r="TCG5" s="82"/>
      <c r="TCH5" s="82"/>
      <c r="TCI5" s="82"/>
      <c r="TCJ5" s="82"/>
      <c r="TCK5" s="82"/>
      <c r="TCL5" s="82"/>
      <c r="TCM5" s="82"/>
      <c r="TCN5" s="82"/>
      <c r="TCO5" s="82"/>
      <c r="TCP5" s="82"/>
      <c r="TCQ5" s="82"/>
      <c r="TCR5" s="82"/>
      <c r="TCS5" s="82"/>
      <c r="TCT5" s="82"/>
      <c r="TCU5" s="82"/>
      <c r="TCV5" s="82"/>
      <c r="TCW5" s="82"/>
      <c r="TCX5" s="82"/>
      <c r="TCY5" s="82"/>
      <c r="TCZ5" s="82"/>
      <c r="TDA5" s="82"/>
      <c r="TDB5" s="82"/>
      <c r="TDC5" s="82"/>
      <c r="TDD5" s="82"/>
      <c r="TDE5" s="82"/>
      <c r="TDF5" s="82"/>
      <c r="TDG5" s="82"/>
      <c r="TDH5" s="82"/>
      <c r="TDI5" s="82"/>
      <c r="TDJ5" s="82"/>
      <c r="TDK5" s="82"/>
      <c r="TDL5" s="82"/>
      <c r="TDM5" s="82"/>
      <c r="TDN5" s="82"/>
      <c r="TDO5" s="82"/>
      <c r="TDP5" s="82"/>
      <c r="TDQ5" s="82"/>
      <c r="TDR5" s="82"/>
      <c r="TDS5" s="82"/>
      <c r="TDT5" s="82"/>
      <c r="TDU5" s="82"/>
      <c r="TDV5" s="82"/>
      <c r="TDW5" s="82"/>
      <c r="TDX5" s="82"/>
      <c r="TDY5" s="82"/>
      <c r="TDZ5" s="82"/>
      <c r="TEA5" s="82"/>
      <c r="TEB5" s="82"/>
      <c r="TEC5" s="82"/>
      <c r="TED5" s="82"/>
      <c r="TEE5" s="82"/>
      <c r="TEF5" s="82"/>
      <c r="TEG5" s="82"/>
      <c r="TEH5" s="82"/>
      <c r="TEI5" s="82"/>
      <c r="TEJ5" s="82"/>
      <c r="TEK5" s="82"/>
      <c r="TEL5" s="82"/>
      <c r="TEM5" s="82"/>
      <c r="TEN5" s="82"/>
      <c r="TEO5" s="82"/>
      <c r="TEP5" s="82"/>
      <c r="TEQ5" s="82"/>
      <c r="TER5" s="82"/>
      <c r="TES5" s="82"/>
      <c r="TET5" s="82"/>
      <c r="TEU5" s="82"/>
      <c r="TEV5" s="82"/>
      <c r="TEW5" s="82"/>
      <c r="TEX5" s="82"/>
      <c r="TEY5" s="82"/>
      <c r="TEZ5" s="82"/>
      <c r="TFA5" s="82"/>
      <c r="TFB5" s="82"/>
      <c r="TFC5" s="82"/>
      <c r="TFD5" s="82"/>
      <c r="TFE5" s="82"/>
      <c r="TFF5" s="82"/>
      <c r="TFG5" s="82"/>
      <c r="TFH5" s="82"/>
      <c r="TFI5" s="82"/>
      <c r="TFJ5" s="82"/>
      <c r="TFK5" s="82"/>
      <c r="TFL5" s="82"/>
      <c r="TFM5" s="82"/>
      <c r="TFN5" s="82"/>
      <c r="TFO5" s="82"/>
      <c r="TFP5" s="82"/>
      <c r="TFQ5" s="82"/>
      <c r="TFR5" s="82"/>
      <c r="TFS5" s="82"/>
      <c r="TFT5" s="82"/>
      <c r="TFU5" s="82"/>
      <c r="TFV5" s="82"/>
      <c r="TFW5" s="82"/>
      <c r="TFX5" s="82"/>
      <c r="TFY5" s="82"/>
      <c r="TFZ5" s="82"/>
      <c r="TGA5" s="82"/>
      <c r="TGB5" s="82"/>
      <c r="TGC5" s="82"/>
      <c r="TGD5" s="82"/>
      <c r="TGE5" s="82"/>
      <c r="TGF5" s="82"/>
      <c r="TGG5" s="82"/>
      <c r="TGH5" s="82"/>
      <c r="TGI5" s="82"/>
      <c r="TGJ5" s="82"/>
      <c r="TGK5" s="82"/>
      <c r="TGL5" s="82"/>
      <c r="TGM5" s="82"/>
      <c r="TGN5" s="82"/>
      <c r="TGO5" s="82"/>
      <c r="TGP5" s="82"/>
      <c r="TGQ5" s="82"/>
      <c r="TGR5" s="82"/>
      <c r="TGS5" s="82"/>
      <c r="TGT5" s="82"/>
      <c r="TGU5" s="82"/>
      <c r="TGV5" s="82"/>
      <c r="TGW5" s="82"/>
      <c r="TGX5" s="82"/>
      <c r="TGY5" s="82"/>
      <c r="TGZ5" s="82"/>
      <c r="THA5" s="82"/>
      <c r="THB5" s="82"/>
      <c r="THC5" s="82"/>
      <c r="THD5" s="82"/>
      <c r="THE5" s="82"/>
      <c r="THF5" s="82"/>
      <c r="THG5" s="82"/>
      <c r="THH5" s="82"/>
      <c r="THI5" s="82"/>
      <c r="THJ5" s="82"/>
      <c r="THK5" s="82"/>
      <c r="THL5" s="82"/>
      <c r="THM5" s="82"/>
      <c r="THN5" s="82"/>
      <c r="THO5" s="82"/>
      <c r="THP5" s="82"/>
      <c r="THQ5" s="82"/>
      <c r="THR5" s="82"/>
      <c r="THS5" s="82"/>
      <c r="THT5" s="82"/>
      <c r="THU5" s="82"/>
      <c r="THV5" s="82"/>
      <c r="THW5" s="82"/>
      <c r="THX5" s="82"/>
      <c r="THY5" s="82"/>
      <c r="THZ5" s="82"/>
      <c r="TIA5" s="82"/>
      <c r="TIB5" s="82"/>
      <c r="TIC5" s="82"/>
      <c r="TID5" s="82"/>
      <c r="TIE5" s="82"/>
      <c r="TIF5" s="82"/>
      <c r="TIG5" s="82"/>
      <c r="TIH5" s="82"/>
      <c r="TII5" s="82"/>
      <c r="TIJ5" s="82"/>
      <c r="TIK5" s="82"/>
      <c r="TIL5" s="82"/>
      <c r="TIM5" s="82"/>
      <c r="TIN5" s="82"/>
      <c r="TIO5" s="82"/>
      <c r="TIP5" s="82"/>
      <c r="TIQ5" s="82"/>
      <c r="TIR5" s="82"/>
      <c r="TIS5" s="82"/>
      <c r="TIT5" s="82"/>
      <c r="TIU5" s="82"/>
      <c r="TIV5" s="82"/>
      <c r="TIW5" s="82"/>
      <c r="TIX5" s="82"/>
      <c r="TIY5" s="82"/>
      <c r="TIZ5" s="82"/>
      <c r="TJA5" s="82"/>
      <c r="TJB5" s="82"/>
      <c r="TJC5" s="82"/>
      <c r="TJD5" s="82"/>
      <c r="TJE5" s="82"/>
      <c r="TJF5" s="82"/>
      <c r="TJG5" s="82"/>
      <c r="TJH5" s="82"/>
      <c r="TJI5" s="82"/>
      <c r="TJJ5" s="82"/>
      <c r="TJK5" s="82"/>
      <c r="TJL5" s="82"/>
      <c r="TJM5" s="82"/>
      <c r="TJN5" s="82"/>
      <c r="TJO5" s="82"/>
      <c r="TJP5" s="82"/>
      <c r="TJQ5" s="82"/>
      <c r="TJR5" s="82"/>
      <c r="TJS5" s="82"/>
      <c r="TJT5" s="82"/>
      <c r="TJU5" s="82"/>
      <c r="TJV5" s="82"/>
      <c r="TJW5" s="82"/>
      <c r="TJX5" s="82"/>
      <c r="TJY5" s="82"/>
      <c r="TJZ5" s="82"/>
      <c r="TKA5" s="82"/>
      <c r="TKB5" s="82"/>
      <c r="TKC5" s="82"/>
      <c r="TKD5" s="82"/>
      <c r="TKE5" s="82"/>
      <c r="TKF5" s="82"/>
      <c r="TKG5" s="82"/>
      <c r="TKH5" s="82"/>
      <c r="TKI5" s="82"/>
      <c r="TKJ5" s="82"/>
      <c r="TKK5" s="82"/>
      <c r="TKL5" s="82"/>
      <c r="TKM5" s="82"/>
      <c r="TKN5" s="82"/>
      <c r="TKO5" s="82"/>
      <c r="TKP5" s="82"/>
      <c r="TKQ5" s="82"/>
      <c r="TKR5" s="82"/>
      <c r="TKS5" s="82"/>
      <c r="TKT5" s="82"/>
      <c r="TKU5" s="82"/>
      <c r="TKV5" s="82"/>
      <c r="TKW5" s="82"/>
      <c r="TKX5" s="82"/>
      <c r="TKY5" s="82"/>
      <c r="TKZ5" s="82"/>
      <c r="TLA5" s="82"/>
      <c r="TLB5" s="82"/>
      <c r="TLC5" s="82"/>
      <c r="TLD5" s="82"/>
      <c r="TLE5" s="82"/>
      <c r="TLF5" s="82"/>
      <c r="TLG5" s="82"/>
      <c r="TLH5" s="82"/>
      <c r="TLI5" s="82"/>
      <c r="TLJ5" s="82"/>
      <c r="TLK5" s="82"/>
      <c r="TLL5" s="82"/>
      <c r="TLM5" s="82"/>
      <c r="TLN5" s="82"/>
      <c r="TLO5" s="82"/>
      <c r="TLP5" s="82"/>
      <c r="TLQ5" s="82"/>
      <c r="TLR5" s="82"/>
      <c r="TLS5" s="82"/>
      <c r="TLT5" s="82"/>
      <c r="TLU5" s="82"/>
      <c r="TLV5" s="82"/>
      <c r="TLW5" s="82"/>
      <c r="TLX5" s="82"/>
      <c r="TLY5" s="82"/>
      <c r="TLZ5" s="82"/>
      <c r="TMA5" s="82"/>
      <c r="TMB5" s="82"/>
      <c r="TMC5" s="82"/>
      <c r="TMD5" s="82"/>
      <c r="TME5" s="82"/>
      <c r="TMF5" s="82"/>
      <c r="TMG5" s="82"/>
      <c r="TMH5" s="82"/>
      <c r="TMI5" s="82"/>
      <c r="TMJ5" s="82"/>
      <c r="TMK5" s="82"/>
      <c r="TML5" s="82"/>
      <c r="TMM5" s="82"/>
      <c r="TMN5" s="82"/>
      <c r="TMO5" s="82"/>
      <c r="TMP5" s="82"/>
      <c r="TMQ5" s="82"/>
      <c r="TMR5" s="82"/>
      <c r="TMS5" s="82"/>
      <c r="TMT5" s="82"/>
      <c r="TMU5" s="82"/>
      <c r="TMV5" s="82"/>
      <c r="TMW5" s="82"/>
      <c r="TMX5" s="82"/>
      <c r="TMY5" s="82"/>
      <c r="TMZ5" s="82"/>
      <c r="TNA5" s="82"/>
      <c r="TNB5" s="82"/>
      <c r="TNC5" s="82"/>
      <c r="TND5" s="82"/>
      <c r="TNE5" s="82"/>
      <c r="TNF5" s="82"/>
      <c r="TNG5" s="82"/>
      <c r="TNH5" s="82"/>
      <c r="TNI5" s="82"/>
      <c r="TNJ5" s="82"/>
      <c r="TNK5" s="82"/>
      <c r="TNL5" s="82"/>
      <c r="TNM5" s="82"/>
      <c r="TNN5" s="82"/>
      <c r="TNO5" s="82"/>
      <c r="TNP5" s="82"/>
      <c r="TNQ5" s="82"/>
      <c r="TNR5" s="82"/>
      <c r="TNS5" s="82"/>
      <c r="TNT5" s="82"/>
      <c r="TNU5" s="82"/>
      <c r="TNV5" s="82"/>
      <c r="TNW5" s="82"/>
      <c r="TNX5" s="82"/>
      <c r="TNY5" s="82"/>
      <c r="TNZ5" s="82"/>
      <c r="TOA5" s="82"/>
      <c r="TOB5" s="82"/>
      <c r="TOC5" s="82"/>
      <c r="TOD5" s="82"/>
      <c r="TOE5" s="82"/>
      <c r="TOF5" s="82"/>
      <c r="TOG5" s="82"/>
      <c r="TOH5" s="82"/>
      <c r="TOI5" s="82"/>
      <c r="TOJ5" s="82"/>
      <c r="TOK5" s="82"/>
      <c r="TOL5" s="82"/>
      <c r="TOM5" s="82"/>
      <c r="TON5" s="82"/>
      <c r="TOO5" s="82"/>
      <c r="TOP5" s="82"/>
      <c r="TOQ5" s="82"/>
      <c r="TOR5" s="82"/>
      <c r="TOS5" s="82"/>
      <c r="TOT5" s="82"/>
      <c r="TOU5" s="82"/>
      <c r="TOV5" s="82"/>
      <c r="TOW5" s="82"/>
      <c r="TOX5" s="82"/>
      <c r="TOY5" s="82"/>
      <c r="TOZ5" s="82"/>
      <c r="TPA5" s="82"/>
      <c r="TPB5" s="82"/>
      <c r="TPC5" s="82"/>
      <c r="TPD5" s="82"/>
      <c r="TPE5" s="82"/>
      <c r="TPF5" s="82"/>
      <c r="TPG5" s="82"/>
      <c r="TPH5" s="82"/>
      <c r="TPI5" s="82"/>
      <c r="TPJ5" s="82"/>
      <c r="TPK5" s="82"/>
      <c r="TPL5" s="82"/>
      <c r="TPM5" s="82"/>
      <c r="TPN5" s="82"/>
      <c r="TPO5" s="82"/>
      <c r="TPP5" s="82"/>
      <c r="TPQ5" s="82"/>
      <c r="TPR5" s="82"/>
      <c r="TPS5" s="82"/>
      <c r="TPT5" s="82"/>
      <c r="TPU5" s="82"/>
      <c r="TPV5" s="82"/>
      <c r="TPW5" s="82"/>
      <c r="TPX5" s="82"/>
      <c r="TPY5" s="82"/>
      <c r="TPZ5" s="82"/>
      <c r="TQA5" s="82"/>
      <c r="TQB5" s="82"/>
      <c r="TQC5" s="82"/>
      <c r="TQD5" s="82"/>
      <c r="TQE5" s="82"/>
      <c r="TQF5" s="82"/>
      <c r="TQG5" s="82"/>
      <c r="TQH5" s="82"/>
      <c r="TQI5" s="82"/>
      <c r="TQJ5" s="82"/>
      <c r="TQK5" s="82"/>
      <c r="TQL5" s="82"/>
      <c r="TQM5" s="82"/>
      <c r="TQN5" s="82"/>
      <c r="TQO5" s="82"/>
      <c r="TQP5" s="82"/>
      <c r="TQQ5" s="82"/>
      <c r="TQR5" s="82"/>
      <c r="TQS5" s="82"/>
      <c r="TQT5" s="82"/>
      <c r="TQU5" s="82"/>
      <c r="TQV5" s="82"/>
      <c r="TQW5" s="82"/>
      <c r="TQX5" s="82"/>
      <c r="TQY5" s="82"/>
      <c r="TQZ5" s="82"/>
      <c r="TRA5" s="82"/>
      <c r="TRB5" s="82"/>
      <c r="TRC5" s="82"/>
      <c r="TRD5" s="82"/>
      <c r="TRE5" s="82"/>
      <c r="TRF5" s="82"/>
      <c r="TRG5" s="82"/>
      <c r="TRH5" s="82"/>
      <c r="TRI5" s="82"/>
      <c r="TRJ5" s="82"/>
      <c r="TRK5" s="82"/>
      <c r="TRL5" s="82"/>
      <c r="TRM5" s="82"/>
      <c r="TRN5" s="82"/>
      <c r="TRO5" s="82"/>
      <c r="TRP5" s="82"/>
      <c r="TRQ5" s="82"/>
      <c r="TRR5" s="82"/>
      <c r="TRS5" s="82"/>
      <c r="TRT5" s="82"/>
      <c r="TRU5" s="82"/>
      <c r="TRV5" s="82"/>
      <c r="TRW5" s="82"/>
      <c r="TRX5" s="82"/>
      <c r="TRY5" s="82"/>
      <c r="TRZ5" s="82"/>
      <c r="TSA5" s="82"/>
      <c r="TSB5" s="82"/>
      <c r="TSC5" s="82"/>
      <c r="TSD5" s="82"/>
      <c r="TSE5" s="82"/>
      <c r="TSF5" s="82"/>
      <c r="TSG5" s="82"/>
      <c r="TSH5" s="82"/>
      <c r="TSI5" s="82"/>
      <c r="TSJ5" s="82"/>
      <c r="TSK5" s="82"/>
      <c r="TSL5" s="82"/>
      <c r="TSM5" s="82"/>
      <c r="TSN5" s="82"/>
      <c r="TSO5" s="82"/>
      <c r="TSP5" s="82"/>
      <c r="TSQ5" s="82"/>
      <c r="TSR5" s="82"/>
      <c r="TSS5" s="82"/>
      <c r="TST5" s="82"/>
      <c r="TSU5" s="82"/>
      <c r="TSV5" s="82"/>
      <c r="TSW5" s="82"/>
      <c r="TSX5" s="82"/>
      <c r="TSY5" s="82"/>
      <c r="TSZ5" s="82"/>
      <c r="TTA5" s="82"/>
      <c r="TTB5" s="82"/>
      <c r="TTC5" s="82"/>
      <c r="TTD5" s="82"/>
      <c r="TTE5" s="82"/>
      <c r="TTF5" s="82"/>
      <c r="TTG5" s="82"/>
      <c r="TTH5" s="82"/>
      <c r="TTI5" s="82"/>
      <c r="TTJ5" s="82"/>
      <c r="TTK5" s="82"/>
      <c r="TTL5" s="82"/>
      <c r="TTM5" s="82"/>
      <c r="TTN5" s="82"/>
      <c r="TTO5" s="82"/>
      <c r="TTP5" s="82"/>
      <c r="TTQ5" s="82"/>
      <c r="TTR5" s="82"/>
      <c r="TTS5" s="82"/>
      <c r="TTT5" s="82"/>
      <c r="TTU5" s="82"/>
      <c r="TTV5" s="82"/>
      <c r="TTW5" s="82"/>
      <c r="TTX5" s="82"/>
      <c r="TTY5" s="82"/>
      <c r="TTZ5" s="82"/>
      <c r="TUA5" s="82"/>
      <c r="TUB5" s="82"/>
      <c r="TUC5" s="82"/>
      <c r="TUD5" s="82"/>
      <c r="TUE5" s="82"/>
      <c r="TUF5" s="82"/>
      <c r="TUG5" s="82"/>
      <c r="TUH5" s="82"/>
      <c r="TUI5" s="82"/>
      <c r="TUJ5" s="82"/>
      <c r="TUK5" s="82"/>
      <c r="TUL5" s="82"/>
      <c r="TUM5" s="82"/>
      <c r="TUN5" s="82"/>
      <c r="TUO5" s="82"/>
      <c r="TUP5" s="82"/>
      <c r="TUQ5" s="82"/>
      <c r="TUR5" s="82"/>
      <c r="TUS5" s="82"/>
      <c r="TUT5" s="82"/>
      <c r="TUU5" s="82"/>
      <c r="TUV5" s="82"/>
      <c r="TUW5" s="82"/>
      <c r="TUX5" s="82"/>
      <c r="TUY5" s="82"/>
      <c r="TUZ5" s="82"/>
      <c r="TVA5" s="82"/>
      <c r="TVB5" s="82"/>
      <c r="TVC5" s="82"/>
      <c r="TVD5" s="82"/>
      <c r="TVE5" s="82"/>
      <c r="TVF5" s="82"/>
      <c r="TVG5" s="82"/>
      <c r="TVH5" s="82"/>
      <c r="TVI5" s="82"/>
      <c r="TVJ5" s="82"/>
      <c r="TVK5" s="82"/>
      <c r="TVL5" s="82"/>
      <c r="TVM5" s="82"/>
      <c r="TVN5" s="82"/>
      <c r="TVO5" s="82"/>
      <c r="TVP5" s="82"/>
      <c r="TVQ5" s="82"/>
      <c r="TVR5" s="82"/>
      <c r="TVS5" s="82"/>
      <c r="TVT5" s="82"/>
      <c r="TVU5" s="82"/>
      <c r="TVV5" s="82"/>
      <c r="TVW5" s="82"/>
      <c r="TVX5" s="82"/>
      <c r="TVY5" s="82"/>
      <c r="TVZ5" s="82"/>
      <c r="TWA5" s="82"/>
      <c r="TWB5" s="82"/>
      <c r="TWC5" s="82"/>
      <c r="TWD5" s="82"/>
      <c r="TWE5" s="82"/>
      <c r="TWF5" s="82"/>
      <c r="TWG5" s="82"/>
      <c r="TWH5" s="82"/>
      <c r="TWI5" s="82"/>
      <c r="TWJ5" s="82"/>
      <c r="TWK5" s="82"/>
      <c r="TWL5" s="82"/>
      <c r="TWM5" s="82"/>
      <c r="TWN5" s="82"/>
      <c r="TWO5" s="82"/>
      <c r="TWP5" s="82"/>
      <c r="TWQ5" s="82"/>
      <c r="TWR5" s="82"/>
      <c r="TWS5" s="82"/>
      <c r="TWT5" s="82"/>
      <c r="TWU5" s="82"/>
      <c r="TWV5" s="82"/>
      <c r="TWW5" s="82"/>
      <c r="TWX5" s="82"/>
      <c r="TWY5" s="82"/>
      <c r="TWZ5" s="82"/>
      <c r="TXA5" s="82"/>
      <c r="TXB5" s="82"/>
      <c r="TXC5" s="82"/>
      <c r="TXD5" s="82"/>
      <c r="TXE5" s="82"/>
      <c r="TXF5" s="82"/>
      <c r="TXG5" s="82"/>
      <c r="TXH5" s="82"/>
      <c r="TXI5" s="82"/>
      <c r="TXJ5" s="82"/>
      <c r="TXK5" s="82"/>
      <c r="TXL5" s="82"/>
      <c r="TXM5" s="82"/>
      <c r="TXN5" s="82"/>
      <c r="TXO5" s="82"/>
      <c r="TXP5" s="82"/>
      <c r="TXQ5" s="82"/>
      <c r="TXR5" s="82"/>
      <c r="TXS5" s="82"/>
      <c r="TXT5" s="82"/>
      <c r="TXU5" s="82"/>
      <c r="TXV5" s="82"/>
      <c r="TXW5" s="82"/>
      <c r="TXX5" s="82"/>
      <c r="TXY5" s="82"/>
      <c r="TXZ5" s="82"/>
      <c r="TYA5" s="82"/>
      <c r="TYB5" s="82"/>
      <c r="TYC5" s="82"/>
      <c r="TYD5" s="82"/>
      <c r="TYE5" s="82"/>
      <c r="TYF5" s="82"/>
      <c r="TYG5" s="82"/>
      <c r="TYH5" s="82"/>
      <c r="TYI5" s="82"/>
      <c r="TYJ5" s="82"/>
      <c r="TYK5" s="82"/>
      <c r="TYL5" s="82"/>
      <c r="TYM5" s="82"/>
      <c r="TYN5" s="82"/>
      <c r="TYO5" s="82"/>
      <c r="TYP5" s="82"/>
      <c r="TYQ5" s="82"/>
      <c r="TYR5" s="82"/>
      <c r="TYS5" s="82"/>
      <c r="TYT5" s="82"/>
      <c r="TYU5" s="82"/>
      <c r="TYV5" s="82"/>
      <c r="TYW5" s="82"/>
      <c r="TYX5" s="82"/>
      <c r="TYY5" s="82"/>
      <c r="TYZ5" s="82"/>
      <c r="TZA5" s="82"/>
      <c r="TZB5" s="82"/>
      <c r="TZC5" s="82"/>
      <c r="TZD5" s="82"/>
      <c r="TZE5" s="82"/>
      <c r="TZF5" s="82"/>
      <c r="TZG5" s="82"/>
      <c r="TZH5" s="82"/>
      <c r="TZI5" s="82"/>
      <c r="TZJ5" s="82"/>
      <c r="TZK5" s="82"/>
      <c r="TZL5" s="82"/>
      <c r="TZM5" s="82"/>
      <c r="TZN5" s="82"/>
      <c r="TZO5" s="82"/>
      <c r="TZP5" s="82"/>
      <c r="TZQ5" s="82"/>
      <c r="TZR5" s="82"/>
      <c r="TZS5" s="82"/>
      <c r="TZT5" s="82"/>
      <c r="TZU5" s="82"/>
      <c r="TZV5" s="82"/>
      <c r="TZW5" s="82"/>
      <c r="TZX5" s="82"/>
      <c r="TZY5" s="82"/>
      <c r="TZZ5" s="82"/>
      <c r="UAA5" s="82"/>
      <c r="UAB5" s="82"/>
      <c r="UAC5" s="82"/>
      <c r="UAD5" s="82"/>
      <c r="UAE5" s="82"/>
      <c r="UAF5" s="82"/>
      <c r="UAG5" s="82"/>
      <c r="UAH5" s="82"/>
      <c r="UAI5" s="82"/>
      <c r="UAJ5" s="82"/>
      <c r="UAK5" s="82"/>
      <c r="UAL5" s="82"/>
      <c r="UAM5" s="82"/>
      <c r="UAN5" s="82"/>
      <c r="UAO5" s="82"/>
      <c r="UAP5" s="82"/>
      <c r="UAQ5" s="82"/>
      <c r="UAR5" s="82"/>
      <c r="UAS5" s="82"/>
      <c r="UAT5" s="82"/>
      <c r="UAU5" s="82"/>
      <c r="UAV5" s="82"/>
      <c r="UAW5" s="82"/>
      <c r="UAX5" s="82"/>
      <c r="UAY5" s="82"/>
      <c r="UAZ5" s="82"/>
      <c r="UBA5" s="82"/>
      <c r="UBB5" s="82"/>
      <c r="UBC5" s="82"/>
      <c r="UBD5" s="82"/>
      <c r="UBE5" s="82"/>
      <c r="UBF5" s="82"/>
      <c r="UBG5" s="82"/>
      <c r="UBH5" s="82"/>
      <c r="UBI5" s="82"/>
      <c r="UBJ5" s="82"/>
      <c r="UBK5" s="82"/>
      <c r="UBL5" s="82"/>
      <c r="UBM5" s="82"/>
      <c r="UBN5" s="82"/>
      <c r="UBO5" s="82"/>
      <c r="UBP5" s="82"/>
      <c r="UBQ5" s="82"/>
      <c r="UBR5" s="82"/>
      <c r="UBS5" s="82"/>
      <c r="UBT5" s="82"/>
      <c r="UBU5" s="82"/>
      <c r="UBV5" s="82"/>
      <c r="UBW5" s="82"/>
      <c r="UBX5" s="82"/>
      <c r="UBY5" s="82"/>
      <c r="UBZ5" s="82"/>
      <c r="UCA5" s="82"/>
      <c r="UCB5" s="82"/>
      <c r="UCC5" s="82"/>
      <c r="UCD5" s="82"/>
      <c r="UCE5" s="82"/>
      <c r="UCF5" s="82"/>
      <c r="UCG5" s="82"/>
      <c r="UCH5" s="82"/>
      <c r="UCI5" s="82"/>
      <c r="UCJ5" s="82"/>
      <c r="UCK5" s="82"/>
      <c r="UCL5" s="82"/>
      <c r="UCM5" s="82"/>
      <c r="UCN5" s="82"/>
      <c r="UCO5" s="82"/>
      <c r="UCP5" s="82"/>
      <c r="UCQ5" s="82"/>
      <c r="UCR5" s="82"/>
      <c r="UCS5" s="82"/>
      <c r="UCT5" s="82"/>
      <c r="UCU5" s="82"/>
      <c r="UCV5" s="82"/>
      <c r="UCW5" s="82"/>
      <c r="UCX5" s="82"/>
      <c r="UCY5" s="82"/>
      <c r="UCZ5" s="82"/>
      <c r="UDA5" s="82"/>
      <c r="UDB5" s="82"/>
      <c r="UDC5" s="82"/>
      <c r="UDD5" s="82"/>
      <c r="UDE5" s="82"/>
      <c r="UDF5" s="82"/>
      <c r="UDG5" s="82"/>
      <c r="UDH5" s="82"/>
      <c r="UDI5" s="82"/>
      <c r="UDJ5" s="82"/>
      <c r="UDK5" s="82"/>
      <c r="UDL5" s="82"/>
      <c r="UDM5" s="82"/>
      <c r="UDN5" s="82"/>
      <c r="UDO5" s="82"/>
      <c r="UDP5" s="82"/>
      <c r="UDQ5" s="82"/>
      <c r="UDR5" s="82"/>
      <c r="UDS5" s="82"/>
      <c r="UDT5" s="82"/>
      <c r="UDU5" s="82"/>
      <c r="UDV5" s="82"/>
      <c r="UDW5" s="82"/>
      <c r="UDX5" s="82"/>
      <c r="UDY5" s="82"/>
      <c r="UDZ5" s="82"/>
      <c r="UEA5" s="82"/>
      <c r="UEB5" s="82"/>
      <c r="UEC5" s="82"/>
      <c r="UED5" s="82"/>
      <c r="UEE5" s="82"/>
      <c r="UEF5" s="82"/>
      <c r="UEG5" s="82"/>
      <c r="UEH5" s="82"/>
      <c r="UEI5" s="82"/>
      <c r="UEJ5" s="82"/>
      <c r="UEK5" s="82"/>
      <c r="UEL5" s="82"/>
      <c r="UEM5" s="82"/>
      <c r="UEN5" s="82"/>
      <c r="UEO5" s="82"/>
      <c r="UEP5" s="82"/>
      <c r="UEQ5" s="82"/>
      <c r="UER5" s="82"/>
      <c r="UES5" s="82"/>
      <c r="UET5" s="82"/>
      <c r="UEU5" s="82"/>
      <c r="UEV5" s="82"/>
      <c r="UEW5" s="82"/>
      <c r="UEX5" s="82"/>
      <c r="UEY5" s="82"/>
      <c r="UEZ5" s="82"/>
      <c r="UFA5" s="82"/>
      <c r="UFB5" s="82"/>
      <c r="UFC5" s="82"/>
      <c r="UFD5" s="82"/>
      <c r="UFE5" s="82"/>
      <c r="UFF5" s="82"/>
      <c r="UFG5" s="82"/>
      <c r="UFH5" s="82"/>
      <c r="UFI5" s="82"/>
      <c r="UFJ5" s="82"/>
      <c r="UFK5" s="82"/>
      <c r="UFL5" s="82"/>
      <c r="UFM5" s="82"/>
      <c r="UFN5" s="82"/>
      <c r="UFO5" s="82"/>
      <c r="UFP5" s="82"/>
      <c r="UFQ5" s="82"/>
      <c r="UFR5" s="82"/>
      <c r="UFS5" s="82"/>
      <c r="UFT5" s="82"/>
      <c r="UFU5" s="82"/>
      <c r="UFV5" s="82"/>
      <c r="UFW5" s="82"/>
      <c r="UFX5" s="82"/>
      <c r="UFY5" s="82"/>
      <c r="UFZ5" s="82"/>
      <c r="UGA5" s="82"/>
      <c r="UGB5" s="82"/>
      <c r="UGC5" s="82"/>
      <c r="UGD5" s="82"/>
      <c r="UGE5" s="82"/>
      <c r="UGF5" s="82"/>
      <c r="UGG5" s="82"/>
      <c r="UGH5" s="82"/>
      <c r="UGI5" s="82"/>
      <c r="UGJ5" s="82"/>
      <c r="UGK5" s="82"/>
      <c r="UGL5" s="82"/>
      <c r="UGM5" s="82"/>
      <c r="UGN5" s="82"/>
      <c r="UGO5" s="82"/>
      <c r="UGP5" s="82"/>
      <c r="UGQ5" s="82"/>
      <c r="UGR5" s="82"/>
      <c r="UGS5" s="82"/>
      <c r="UGT5" s="82"/>
      <c r="UGU5" s="82"/>
      <c r="UGV5" s="82"/>
      <c r="UGW5" s="82"/>
      <c r="UGX5" s="82"/>
      <c r="UGY5" s="82"/>
      <c r="UGZ5" s="82"/>
      <c r="UHA5" s="82"/>
      <c r="UHB5" s="82"/>
      <c r="UHC5" s="82"/>
      <c r="UHD5" s="82"/>
      <c r="UHE5" s="82"/>
      <c r="UHF5" s="82"/>
      <c r="UHG5" s="82"/>
      <c r="UHH5" s="82"/>
      <c r="UHI5" s="82"/>
      <c r="UHJ5" s="82"/>
      <c r="UHK5" s="82"/>
      <c r="UHL5" s="82"/>
      <c r="UHM5" s="82"/>
      <c r="UHN5" s="82"/>
      <c r="UHO5" s="82"/>
      <c r="UHP5" s="82"/>
      <c r="UHQ5" s="82"/>
      <c r="UHR5" s="82"/>
      <c r="UHS5" s="82"/>
      <c r="UHT5" s="82"/>
      <c r="UHU5" s="82"/>
      <c r="UHV5" s="82"/>
      <c r="UHW5" s="82"/>
      <c r="UHX5" s="82"/>
      <c r="UHY5" s="82"/>
      <c r="UHZ5" s="82"/>
      <c r="UIA5" s="82"/>
      <c r="UIB5" s="82"/>
      <c r="UIC5" s="82"/>
      <c r="UID5" s="82"/>
      <c r="UIE5" s="82"/>
      <c r="UIF5" s="82"/>
      <c r="UIG5" s="82"/>
      <c r="UIH5" s="82"/>
      <c r="UII5" s="82"/>
      <c r="UIJ5" s="82"/>
      <c r="UIK5" s="82"/>
      <c r="UIL5" s="82"/>
      <c r="UIM5" s="82"/>
      <c r="UIN5" s="82"/>
      <c r="UIO5" s="82"/>
      <c r="UIP5" s="82"/>
      <c r="UIQ5" s="82"/>
      <c r="UIR5" s="82"/>
      <c r="UIS5" s="82"/>
      <c r="UIT5" s="82"/>
      <c r="UIU5" s="82"/>
      <c r="UIV5" s="82"/>
      <c r="UIW5" s="82"/>
      <c r="UIX5" s="82"/>
      <c r="UIY5" s="82"/>
      <c r="UIZ5" s="82"/>
      <c r="UJA5" s="82"/>
      <c r="UJB5" s="82"/>
      <c r="UJC5" s="82"/>
      <c r="UJD5" s="82"/>
      <c r="UJE5" s="82"/>
      <c r="UJF5" s="82"/>
      <c r="UJG5" s="82"/>
      <c r="UJH5" s="82"/>
      <c r="UJI5" s="82"/>
      <c r="UJJ5" s="82"/>
      <c r="UJK5" s="82"/>
      <c r="UJL5" s="82"/>
      <c r="UJM5" s="82"/>
      <c r="UJN5" s="82"/>
      <c r="UJO5" s="82"/>
      <c r="UJP5" s="82"/>
      <c r="UJQ5" s="82"/>
      <c r="UJR5" s="82"/>
      <c r="UJS5" s="82"/>
      <c r="UJT5" s="82"/>
      <c r="UJU5" s="82"/>
      <c r="UJV5" s="82"/>
      <c r="UJW5" s="82"/>
      <c r="UJX5" s="82"/>
      <c r="UJY5" s="82"/>
      <c r="UJZ5" s="82"/>
      <c r="UKA5" s="82"/>
      <c r="UKB5" s="82"/>
      <c r="UKC5" s="82"/>
      <c r="UKD5" s="82"/>
      <c r="UKE5" s="82"/>
      <c r="UKF5" s="82"/>
      <c r="UKG5" s="82"/>
      <c r="UKH5" s="82"/>
      <c r="UKI5" s="82"/>
      <c r="UKJ5" s="82"/>
      <c r="UKK5" s="82"/>
      <c r="UKL5" s="82"/>
      <c r="UKM5" s="82"/>
      <c r="UKN5" s="82"/>
      <c r="UKO5" s="82"/>
      <c r="UKP5" s="82"/>
      <c r="UKQ5" s="82"/>
      <c r="UKR5" s="82"/>
      <c r="UKS5" s="82"/>
      <c r="UKT5" s="82"/>
      <c r="UKU5" s="82"/>
      <c r="UKV5" s="82"/>
      <c r="UKW5" s="82"/>
      <c r="UKX5" s="82"/>
      <c r="UKY5" s="82"/>
      <c r="UKZ5" s="82"/>
      <c r="ULA5" s="82"/>
      <c r="ULB5" s="82"/>
      <c r="ULC5" s="82"/>
      <c r="ULD5" s="82"/>
      <c r="ULE5" s="82"/>
      <c r="ULF5" s="82"/>
      <c r="ULG5" s="82"/>
      <c r="ULH5" s="82"/>
      <c r="ULI5" s="82"/>
      <c r="ULJ5" s="82"/>
      <c r="ULK5" s="82"/>
      <c r="ULL5" s="82"/>
      <c r="ULM5" s="82"/>
      <c r="ULN5" s="82"/>
      <c r="ULO5" s="82"/>
      <c r="ULP5" s="82"/>
      <c r="ULQ5" s="82"/>
      <c r="ULR5" s="82"/>
      <c r="ULS5" s="82"/>
      <c r="ULT5" s="82"/>
      <c r="ULU5" s="82"/>
      <c r="ULV5" s="82"/>
      <c r="ULW5" s="82"/>
      <c r="ULX5" s="82"/>
      <c r="ULY5" s="82"/>
      <c r="ULZ5" s="82"/>
      <c r="UMA5" s="82"/>
      <c r="UMB5" s="82"/>
      <c r="UMC5" s="82"/>
      <c r="UMD5" s="82"/>
      <c r="UME5" s="82"/>
      <c r="UMF5" s="82"/>
      <c r="UMG5" s="82"/>
      <c r="UMH5" s="82"/>
      <c r="UMI5" s="82"/>
      <c r="UMJ5" s="82"/>
      <c r="UMK5" s="82"/>
      <c r="UML5" s="82"/>
      <c r="UMM5" s="82"/>
      <c r="UMN5" s="82"/>
      <c r="UMO5" s="82"/>
      <c r="UMP5" s="82"/>
      <c r="UMQ5" s="82"/>
      <c r="UMR5" s="82"/>
      <c r="UMS5" s="82"/>
      <c r="UMT5" s="82"/>
      <c r="UMU5" s="82"/>
      <c r="UMV5" s="82"/>
      <c r="UMW5" s="82"/>
      <c r="UMX5" s="82"/>
      <c r="UMY5" s="82"/>
      <c r="UMZ5" s="82"/>
      <c r="UNA5" s="82"/>
      <c r="UNB5" s="82"/>
      <c r="UNC5" s="82"/>
      <c r="UND5" s="82"/>
      <c r="UNE5" s="82"/>
      <c r="UNF5" s="82"/>
      <c r="UNG5" s="82"/>
      <c r="UNH5" s="82"/>
      <c r="UNI5" s="82"/>
      <c r="UNJ5" s="82"/>
      <c r="UNK5" s="82"/>
      <c r="UNL5" s="82"/>
      <c r="UNM5" s="82"/>
      <c r="UNN5" s="82"/>
      <c r="UNO5" s="82"/>
      <c r="UNP5" s="82"/>
      <c r="UNQ5" s="82"/>
      <c r="UNR5" s="82"/>
      <c r="UNS5" s="82"/>
      <c r="UNT5" s="82"/>
      <c r="UNU5" s="82"/>
      <c r="UNV5" s="82"/>
      <c r="UNW5" s="82"/>
      <c r="UNX5" s="82"/>
      <c r="UNY5" s="82"/>
      <c r="UNZ5" s="82"/>
      <c r="UOA5" s="82"/>
      <c r="UOB5" s="82"/>
      <c r="UOC5" s="82"/>
      <c r="UOD5" s="82"/>
      <c r="UOE5" s="82"/>
      <c r="UOF5" s="82"/>
      <c r="UOG5" s="82"/>
      <c r="UOH5" s="82"/>
      <c r="UOI5" s="82"/>
      <c r="UOJ5" s="82"/>
      <c r="UOK5" s="82"/>
      <c r="UOL5" s="82"/>
      <c r="UOM5" s="82"/>
      <c r="UON5" s="82"/>
      <c r="UOO5" s="82"/>
      <c r="UOP5" s="82"/>
      <c r="UOQ5" s="82"/>
      <c r="UOR5" s="82"/>
      <c r="UOS5" s="82"/>
      <c r="UOT5" s="82"/>
      <c r="UOU5" s="82"/>
      <c r="UOV5" s="82"/>
      <c r="UOW5" s="82"/>
      <c r="UOX5" s="82"/>
      <c r="UOY5" s="82"/>
      <c r="UOZ5" s="82"/>
      <c r="UPA5" s="82"/>
      <c r="UPB5" s="82"/>
      <c r="UPC5" s="82"/>
      <c r="UPD5" s="82"/>
      <c r="UPE5" s="82"/>
      <c r="UPF5" s="82"/>
      <c r="UPG5" s="82"/>
      <c r="UPH5" s="82"/>
      <c r="UPI5" s="82"/>
      <c r="UPJ5" s="82"/>
      <c r="UPK5" s="82"/>
      <c r="UPL5" s="82"/>
      <c r="UPM5" s="82"/>
      <c r="UPN5" s="82"/>
      <c r="UPO5" s="82"/>
      <c r="UPP5" s="82"/>
      <c r="UPQ5" s="82"/>
      <c r="UPR5" s="82"/>
      <c r="UPS5" s="82"/>
      <c r="UPT5" s="82"/>
      <c r="UPU5" s="82"/>
      <c r="UPV5" s="82"/>
      <c r="UPW5" s="82"/>
      <c r="UPX5" s="82"/>
      <c r="UPY5" s="82"/>
      <c r="UPZ5" s="82"/>
      <c r="UQA5" s="82"/>
      <c r="UQB5" s="82"/>
      <c r="UQC5" s="82"/>
      <c r="UQD5" s="82"/>
      <c r="UQE5" s="82"/>
      <c r="UQF5" s="82"/>
      <c r="UQG5" s="82"/>
      <c r="UQH5" s="82"/>
      <c r="UQI5" s="82"/>
      <c r="UQJ5" s="82"/>
      <c r="UQK5" s="82"/>
      <c r="UQL5" s="82"/>
      <c r="UQM5" s="82"/>
      <c r="UQN5" s="82"/>
      <c r="UQO5" s="82"/>
      <c r="UQP5" s="82"/>
      <c r="UQQ5" s="82"/>
      <c r="UQR5" s="82"/>
      <c r="UQS5" s="82"/>
      <c r="UQT5" s="82"/>
      <c r="UQU5" s="82"/>
      <c r="UQV5" s="82"/>
      <c r="UQW5" s="82"/>
      <c r="UQX5" s="82"/>
      <c r="UQY5" s="82"/>
      <c r="UQZ5" s="82"/>
      <c r="URA5" s="82"/>
      <c r="URB5" s="82"/>
      <c r="URC5" s="82"/>
      <c r="URD5" s="82"/>
      <c r="URE5" s="82"/>
      <c r="URF5" s="82"/>
      <c r="URG5" s="82"/>
      <c r="URH5" s="82"/>
      <c r="URI5" s="82"/>
      <c r="URJ5" s="82"/>
      <c r="URK5" s="82"/>
      <c r="URL5" s="82"/>
      <c r="URM5" s="82"/>
      <c r="URN5" s="82"/>
      <c r="URO5" s="82"/>
      <c r="URP5" s="82"/>
      <c r="URQ5" s="82"/>
      <c r="URR5" s="82"/>
      <c r="URS5" s="82"/>
      <c r="URT5" s="82"/>
      <c r="URU5" s="82"/>
      <c r="URV5" s="82"/>
      <c r="URW5" s="82"/>
      <c r="URX5" s="82"/>
      <c r="URY5" s="82"/>
      <c r="URZ5" s="82"/>
      <c r="USA5" s="82"/>
      <c r="USB5" s="82"/>
      <c r="USC5" s="82"/>
      <c r="USD5" s="82"/>
      <c r="USE5" s="82"/>
      <c r="USF5" s="82"/>
      <c r="USG5" s="82"/>
      <c r="USH5" s="82"/>
      <c r="USI5" s="82"/>
      <c r="USJ5" s="82"/>
      <c r="USK5" s="82"/>
      <c r="USL5" s="82"/>
      <c r="USM5" s="82"/>
      <c r="USN5" s="82"/>
      <c r="USO5" s="82"/>
      <c r="USP5" s="82"/>
      <c r="USQ5" s="82"/>
      <c r="USR5" s="82"/>
      <c r="USS5" s="82"/>
      <c r="UST5" s="82"/>
      <c r="USU5" s="82"/>
      <c r="USV5" s="82"/>
      <c r="USW5" s="82"/>
      <c r="USX5" s="82"/>
      <c r="USY5" s="82"/>
      <c r="USZ5" s="82"/>
      <c r="UTA5" s="82"/>
      <c r="UTB5" s="82"/>
      <c r="UTC5" s="82"/>
      <c r="UTD5" s="82"/>
      <c r="UTE5" s="82"/>
      <c r="UTF5" s="82"/>
      <c r="UTG5" s="82"/>
      <c r="UTH5" s="82"/>
      <c r="UTI5" s="82"/>
      <c r="UTJ5" s="82"/>
      <c r="UTK5" s="82"/>
      <c r="UTL5" s="82"/>
      <c r="UTM5" s="82"/>
      <c r="UTN5" s="82"/>
      <c r="UTO5" s="82"/>
      <c r="UTP5" s="82"/>
      <c r="UTQ5" s="82"/>
      <c r="UTR5" s="82"/>
      <c r="UTS5" s="82"/>
      <c r="UTT5" s="82"/>
      <c r="UTU5" s="82"/>
      <c r="UTV5" s="82"/>
      <c r="UTW5" s="82"/>
      <c r="UTX5" s="82"/>
      <c r="UTY5" s="82"/>
      <c r="UTZ5" s="82"/>
      <c r="UUA5" s="82"/>
      <c r="UUB5" s="82"/>
      <c r="UUC5" s="82"/>
      <c r="UUD5" s="82"/>
      <c r="UUE5" s="82"/>
      <c r="UUF5" s="82"/>
      <c r="UUG5" s="82"/>
      <c r="UUH5" s="82"/>
      <c r="UUI5" s="82"/>
      <c r="UUJ5" s="82"/>
      <c r="UUK5" s="82"/>
      <c r="UUL5" s="82"/>
      <c r="UUM5" s="82"/>
      <c r="UUN5" s="82"/>
      <c r="UUO5" s="82"/>
      <c r="UUP5" s="82"/>
      <c r="UUQ5" s="82"/>
      <c r="UUR5" s="82"/>
      <c r="UUS5" s="82"/>
      <c r="UUT5" s="82"/>
      <c r="UUU5" s="82"/>
      <c r="UUV5" s="82"/>
      <c r="UUW5" s="82"/>
      <c r="UUX5" s="82"/>
      <c r="UUY5" s="82"/>
      <c r="UUZ5" s="82"/>
      <c r="UVA5" s="82"/>
      <c r="UVB5" s="82"/>
      <c r="UVC5" s="82"/>
      <c r="UVD5" s="82"/>
      <c r="UVE5" s="82"/>
      <c r="UVF5" s="82"/>
      <c r="UVG5" s="82"/>
      <c r="UVH5" s="82"/>
      <c r="UVI5" s="82"/>
      <c r="UVJ5" s="82"/>
      <c r="UVK5" s="82"/>
      <c r="UVL5" s="82"/>
      <c r="UVM5" s="82"/>
      <c r="UVN5" s="82"/>
      <c r="UVO5" s="82"/>
      <c r="UVP5" s="82"/>
      <c r="UVQ5" s="82"/>
      <c r="UVR5" s="82"/>
      <c r="UVS5" s="82"/>
      <c r="UVT5" s="82"/>
      <c r="UVU5" s="82"/>
      <c r="UVV5" s="82"/>
      <c r="UVW5" s="82"/>
      <c r="UVX5" s="82"/>
      <c r="UVY5" s="82"/>
      <c r="UVZ5" s="82"/>
      <c r="UWA5" s="82"/>
      <c r="UWB5" s="82"/>
      <c r="UWC5" s="82"/>
      <c r="UWD5" s="82"/>
      <c r="UWE5" s="82"/>
      <c r="UWF5" s="82"/>
      <c r="UWG5" s="82"/>
      <c r="UWH5" s="82"/>
      <c r="UWI5" s="82"/>
      <c r="UWJ5" s="82"/>
      <c r="UWK5" s="82"/>
      <c r="UWL5" s="82"/>
      <c r="UWM5" s="82"/>
      <c r="UWN5" s="82"/>
      <c r="UWO5" s="82"/>
      <c r="UWP5" s="82"/>
      <c r="UWQ5" s="82"/>
      <c r="UWR5" s="82"/>
      <c r="UWS5" s="82"/>
      <c r="UWT5" s="82"/>
      <c r="UWU5" s="82"/>
      <c r="UWV5" s="82"/>
      <c r="UWW5" s="82"/>
      <c r="UWX5" s="82"/>
      <c r="UWY5" s="82"/>
      <c r="UWZ5" s="82"/>
      <c r="UXA5" s="82"/>
      <c r="UXB5" s="82"/>
      <c r="UXC5" s="82"/>
      <c r="UXD5" s="82"/>
      <c r="UXE5" s="82"/>
      <c r="UXF5" s="82"/>
      <c r="UXG5" s="82"/>
      <c r="UXH5" s="82"/>
      <c r="UXI5" s="82"/>
      <c r="UXJ5" s="82"/>
      <c r="UXK5" s="82"/>
      <c r="UXL5" s="82"/>
      <c r="UXM5" s="82"/>
      <c r="UXN5" s="82"/>
      <c r="UXO5" s="82"/>
      <c r="UXP5" s="82"/>
      <c r="UXQ5" s="82"/>
      <c r="UXR5" s="82"/>
      <c r="UXS5" s="82"/>
      <c r="UXT5" s="82"/>
      <c r="UXU5" s="82"/>
      <c r="UXV5" s="82"/>
      <c r="UXW5" s="82"/>
      <c r="UXX5" s="82"/>
      <c r="UXY5" s="82"/>
      <c r="UXZ5" s="82"/>
      <c r="UYA5" s="82"/>
      <c r="UYB5" s="82"/>
      <c r="UYC5" s="82"/>
      <c r="UYD5" s="82"/>
      <c r="UYE5" s="82"/>
      <c r="UYF5" s="82"/>
      <c r="UYG5" s="82"/>
      <c r="UYH5" s="82"/>
      <c r="UYI5" s="82"/>
      <c r="UYJ5" s="82"/>
      <c r="UYK5" s="82"/>
      <c r="UYL5" s="82"/>
      <c r="UYM5" s="82"/>
      <c r="UYN5" s="82"/>
      <c r="UYO5" s="82"/>
      <c r="UYP5" s="82"/>
      <c r="UYQ5" s="82"/>
      <c r="UYR5" s="82"/>
      <c r="UYS5" s="82"/>
      <c r="UYT5" s="82"/>
      <c r="UYU5" s="82"/>
      <c r="UYV5" s="82"/>
      <c r="UYW5" s="82"/>
      <c r="UYX5" s="82"/>
      <c r="UYY5" s="82"/>
      <c r="UYZ5" s="82"/>
      <c r="UZA5" s="82"/>
      <c r="UZB5" s="82"/>
      <c r="UZC5" s="82"/>
      <c r="UZD5" s="82"/>
      <c r="UZE5" s="82"/>
      <c r="UZF5" s="82"/>
      <c r="UZG5" s="82"/>
      <c r="UZH5" s="82"/>
      <c r="UZI5" s="82"/>
      <c r="UZJ5" s="82"/>
      <c r="UZK5" s="82"/>
      <c r="UZL5" s="82"/>
      <c r="UZM5" s="82"/>
      <c r="UZN5" s="82"/>
      <c r="UZO5" s="82"/>
      <c r="UZP5" s="82"/>
      <c r="UZQ5" s="82"/>
      <c r="UZR5" s="82"/>
      <c r="UZS5" s="82"/>
      <c r="UZT5" s="82"/>
      <c r="UZU5" s="82"/>
      <c r="UZV5" s="82"/>
      <c r="UZW5" s="82"/>
      <c r="UZX5" s="82"/>
      <c r="UZY5" s="82"/>
      <c r="UZZ5" s="82"/>
      <c r="VAA5" s="82"/>
      <c r="VAB5" s="82"/>
      <c r="VAC5" s="82"/>
      <c r="VAD5" s="82"/>
      <c r="VAE5" s="82"/>
      <c r="VAF5" s="82"/>
      <c r="VAG5" s="82"/>
      <c r="VAH5" s="82"/>
      <c r="VAI5" s="82"/>
      <c r="VAJ5" s="82"/>
      <c r="VAK5" s="82"/>
      <c r="VAL5" s="82"/>
      <c r="VAM5" s="82"/>
      <c r="VAN5" s="82"/>
      <c r="VAO5" s="82"/>
      <c r="VAP5" s="82"/>
      <c r="VAQ5" s="82"/>
      <c r="VAR5" s="82"/>
      <c r="VAS5" s="82"/>
      <c r="VAT5" s="82"/>
      <c r="VAU5" s="82"/>
      <c r="VAV5" s="82"/>
      <c r="VAW5" s="82"/>
      <c r="VAX5" s="82"/>
      <c r="VAY5" s="82"/>
      <c r="VAZ5" s="82"/>
      <c r="VBA5" s="82"/>
      <c r="VBB5" s="82"/>
      <c r="VBC5" s="82"/>
      <c r="VBD5" s="82"/>
      <c r="VBE5" s="82"/>
      <c r="VBF5" s="82"/>
      <c r="VBG5" s="82"/>
      <c r="VBH5" s="82"/>
      <c r="VBI5" s="82"/>
      <c r="VBJ5" s="82"/>
      <c r="VBK5" s="82"/>
      <c r="VBL5" s="82"/>
      <c r="VBM5" s="82"/>
      <c r="VBN5" s="82"/>
      <c r="VBO5" s="82"/>
      <c r="VBP5" s="82"/>
      <c r="VBQ5" s="82"/>
      <c r="VBR5" s="82"/>
      <c r="VBS5" s="82"/>
      <c r="VBT5" s="82"/>
      <c r="VBU5" s="82"/>
      <c r="VBV5" s="82"/>
      <c r="VBW5" s="82"/>
      <c r="VBX5" s="82"/>
      <c r="VBY5" s="82"/>
      <c r="VBZ5" s="82"/>
      <c r="VCA5" s="82"/>
      <c r="VCB5" s="82"/>
      <c r="VCC5" s="82"/>
      <c r="VCD5" s="82"/>
      <c r="VCE5" s="82"/>
      <c r="VCF5" s="82"/>
      <c r="VCG5" s="82"/>
      <c r="VCH5" s="82"/>
      <c r="VCI5" s="82"/>
      <c r="VCJ5" s="82"/>
      <c r="VCK5" s="82"/>
      <c r="VCL5" s="82"/>
      <c r="VCM5" s="82"/>
      <c r="VCN5" s="82"/>
      <c r="VCO5" s="82"/>
      <c r="VCP5" s="82"/>
      <c r="VCQ5" s="82"/>
      <c r="VCR5" s="82"/>
      <c r="VCS5" s="82"/>
      <c r="VCT5" s="82"/>
      <c r="VCU5" s="82"/>
      <c r="VCV5" s="82"/>
      <c r="VCW5" s="82"/>
      <c r="VCX5" s="82"/>
      <c r="VCY5" s="82"/>
      <c r="VCZ5" s="82"/>
      <c r="VDA5" s="82"/>
      <c r="VDB5" s="82"/>
      <c r="VDC5" s="82"/>
      <c r="VDD5" s="82"/>
      <c r="VDE5" s="82"/>
      <c r="VDF5" s="82"/>
      <c r="VDG5" s="82"/>
      <c r="VDH5" s="82"/>
      <c r="VDI5" s="82"/>
      <c r="VDJ5" s="82"/>
      <c r="VDK5" s="82"/>
      <c r="VDL5" s="82"/>
      <c r="VDM5" s="82"/>
      <c r="VDN5" s="82"/>
      <c r="VDO5" s="82"/>
      <c r="VDP5" s="82"/>
      <c r="VDQ5" s="82"/>
      <c r="VDR5" s="82"/>
      <c r="VDS5" s="82"/>
      <c r="VDT5" s="82"/>
      <c r="VDU5" s="82"/>
      <c r="VDV5" s="82"/>
      <c r="VDW5" s="82"/>
      <c r="VDX5" s="82"/>
      <c r="VDY5" s="82"/>
      <c r="VDZ5" s="82"/>
      <c r="VEA5" s="82"/>
      <c r="VEB5" s="82"/>
      <c r="VEC5" s="82"/>
      <c r="VED5" s="82"/>
      <c r="VEE5" s="82"/>
      <c r="VEF5" s="82"/>
      <c r="VEG5" s="82"/>
      <c r="VEH5" s="82"/>
      <c r="VEI5" s="82"/>
      <c r="VEJ5" s="82"/>
      <c r="VEK5" s="82"/>
      <c r="VEL5" s="82"/>
      <c r="VEM5" s="82"/>
      <c r="VEN5" s="82"/>
      <c r="VEO5" s="82"/>
      <c r="VEP5" s="82"/>
      <c r="VEQ5" s="82"/>
      <c r="VER5" s="82"/>
      <c r="VES5" s="82"/>
      <c r="VET5" s="82"/>
      <c r="VEU5" s="82"/>
      <c r="VEV5" s="82"/>
      <c r="VEW5" s="82"/>
      <c r="VEX5" s="82"/>
      <c r="VEY5" s="82"/>
      <c r="VEZ5" s="82"/>
      <c r="VFA5" s="82"/>
      <c r="VFB5" s="82"/>
      <c r="VFC5" s="82"/>
      <c r="VFD5" s="82"/>
      <c r="VFE5" s="82"/>
      <c r="VFF5" s="82"/>
      <c r="VFG5" s="82"/>
      <c r="VFH5" s="82"/>
      <c r="VFI5" s="82"/>
      <c r="VFJ5" s="82"/>
      <c r="VFK5" s="82"/>
      <c r="VFL5" s="82"/>
      <c r="VFM5" s="82"/>
      <c r="VFN5" s="82"/>
      <c r="VFO5" s="82"/>
      <c r="VFP5" s="82"/>
      <c r="VFQ5" s="82"/>
      <c r="VFR5" s="82"/>
      <c r="VFS5" s="82"/>
      <c r="VFT5" s="82"/>
      <c r="VFU5" s="82"/>
      <c r="VFV5" s="82"/>
      <c r="VFW5" s="82"/>
      <c r="VFX5" s="82"/>
      <c r="VFY5" s="82"/>
      <c r="VFZ5" s="82"/>
      <c r="VGA5" s="82"/>
      <c r="VGB5" s="82"/>
      <c r="VGC5" s="82"/>
      <c r="VGD5" s="82"/>
      <c r="VGE5" s="82"/>
      <c r="VGF5" s="82"/>
      <c r="VGG5" s="82"/>
      <c r="VGH5" s="82"/>
      <c r="VGI5" s="82"/>
      <c r="VGJ5" s="82"/>
      <c r="VGK5" s="82"/>
      <c r="VGL5" s="82"/>
      <c r="VGM5" s="82"/>
      <c r="VGN5" s="82"/>
      <c r="VGO5" s="82"/>
      <c r="VGP5" s="82"/>
      <c r="VGQ5" s="82"/>
      <c r="VGR5" s="82"/>
      <c r="VGS5" s="82"/>
      <c r="VGT5" s="82"/>
      <c r="VGU5" s="82"/>
      <c r="VGV5" s="82"/>
      <c r="VGW5" s="82"/>
      <c r="VGX5" s="82"/>
      <c r="VGY5" s="82"/>
      <c r="VGZ5" s="82"/>
      <c r="VHA5" s="82"/>
      <c r="VHB5" s="82"/>
      <c r="VHC5" s="82"/>
      <c r="VHD5" s="82"/>
      <c r="VHE5" s="82"/>
      <c r="VHF5" s="82"/>
      <c r="VHG5" s="82"/>
      <c r="VHH5" s="82"/>
      <c r="VHI5" s="82"/>
      <c r="VHJ5" s="82"/>
      <c r="VHK5" s="82"/>
      <c r="VHL5" s="82"/>
      <c r="VHM5" s="82"/>
      <c r="VHN5" s="82"/>
      <c r="VHO5" s="82"/>
      <c r="VHP5" s="82"/>
      <c r="VHQ5" s="82"/>
      <c r="VHR5" s="82"/>
      <c r="VHS5" s="82"/>
      <c r="VHT5" s="82"/>
      <c r="VHU5" s="82"/>
      <c r="VHV5" s="82"/>
      <c r="VHW5" s="82"/>
      <c r="VHX5" s="82"/>
      <c r="VHY5" s="82"/>
      <c r="VHZ5" s="82"/>
      <c r="VIA5" s="82"/>
      <c r="VIB5" s="82"/>
      <c r="VIC5" s="82"/>
      <c r="VID5" s="82"/>
      <c r="VIE5" s="82"/>
      <c r="VIF5" s="82"/>
      <c r="VIG5" s="82"/>
      <c r="VIH5" s="82"/>
      <c r="VII5" s="82"/>
      <c r="VIJ5" s="82"/>
      <c r="VIK5" s="82"/>
      <c r="VIL5" s="82"/>
      <c r="VIM5" s="82"/>
      <c r="VIN5" s="82"/>
      <c r="VIO5" s="82"/>
      <c r="VIP5" s="82"/>
      <c r="VIQ5" s="82"/>
      <c r="VIR5" s="82"/>
      <c r="VIS5" s="82"/>
      <c r="VIT5" s="82"/>
      <c r="VIU5" s="82"/>
      <c r="VIV5" s="82"/>
      <c r="VIW5" s="82"/>
      <c r="VIX5" s="82"/>
      <c r="VIY5" s="82"/>
      <c r="VIZ5" s="82"/>
      <c r="VJA5" s="82"/>
      <c r="VJB5" s="82"/>
      <c r="VJC5" s="82"/>
      <c r="VJD5" s="82"/>
      <c r="VJE5" s="82"/>
      <c r="VJF5" s="82"/>
      <c r="VJG5" s="82"/>
      <c r="VJH5" s="82"/>
      <c r="VJI5" s="82"/>
      <c r="VJJ5" s="82"/>
      <c r="VJK5" s="82"/>
      <c r="VJL5" s="82"/>
      <c r="VJM5" s="82"/>
      <c r="VJN5" s="82"/>
      <c r="VJO5" s="82"/>
      <c r="VJP5" s="82"/>
      <c r="VJQ5" s="82"/>
      <c r="VJR5" s="82"/>
      <c r="VJS5" s="82"/>
      <c r="VJT5" s="82"/>
      <c r="VJU5" s="82"/>
      <c r="VJV5" s="82"/>
      <c r="VJW5" s="82"/>
      <c r="VJX5" s="82"/>
      <c r="VJY5" s="82"/>
      <c r="VJZ5" s="82"/>
      <c r="VKA5" s="82"/>
      <c r="VKB5" s="82"/>
      <c r="VKC5" s="82"/>
      <c r="VKD5" s="82"/>
      <c r="VKE5" s="82"/>
      <c r="VKF5" s="82"/>
      <c r="VKG5" s="82"/>
      <c r="VKH5" s="82"/>
      <c r="VKI5" s="82"/>
      <c r="VKJ5" s="82"/>
      <c r="VKK5" s="82"/>
      <c r="VKL5" s="82"/>
      <c r="VKM5" s="82"/>
      <c r="VKN5" s="82"/>
      <c r="VKO5" s="82"/>
      <c r="VKP5" s="82"/>
      <c r="VKQ5" s="82"/>
      <c r="VKR5" s="82"/>
      <c r="VKS5" s="82"/>
      <c r="VKT5" s="82"/>
      <c r="VKU5" s="82"/>
      <c r="VKV5" s="82"/>
      <c r="VKW5" s="82"/>
      <c r="VKX5" s="82"/>
      <c r="VKY5" s="82"/>
      <c r="VKZ5" s="82"/>
      <c r="VLA5" s="82"/>
      <c r="VLB5" s="82"/>
      <c r="VLC5" s="82"/>
      <c r="VLD5" s="82"/>
      <c r="VLE5" s="82"/>
      <c r="VLF5" s="82"/>
      <c r="VLG5" s="82"/>
      <c r="VLH5" s="82"/>
      <c r="VLI5" s="82"/>
      <c r="VLJ5" s="82"/>
      <c r="VLK5" s="82"/>
      <c r="VLL5" s="82"/>
      <c r="VLM5" s="82"/>
      <c r="VLN5" s="82"/>
      <c r="VLO5" s="82"/>
      <c r="VLP5" s="82"/>
      <c r="VLQ5" s="82"/>
      <c r="VLR5" s="82"/>
      <c r="VLS5" s="82"/>
      <c r="VLT5" s="82"/>
      <c r="VLU5" s="82"/>
      <c r="VLV5" s="82"/>
      <c r="VLW5" s="82"/>
      <c r="VLX5" s="82"/>
      <c r="VLY5" s="82"/>
      <c r="VLZ5" s="82"/>
      <c r="VMA5" s="82"/>
      <c r="VMB5" s="82"/>
      <c r="VMC5" s="82"/>
      <c r="VMD5" s="82"/>
      <c r="VME5" s="82"/>
      <c r="VMF5" s="82"/>
      <c r="VMG5" s="82"/>
      <c r="VMH5" s="82"/>
      <c r="VMI5" s="82"/>
      <c r="VMJ5" s="82"/>
      <c r="VMK5" s="82"/>
      <c r="VML5" s="82"/>
      <c r="VMM5" s="82"/>
      <c r="VMN5" s="82"/>
      <c r="VMO5" s="82"/>
      <c r="VMP5" s="82"/>
      <c r="VMQ5" s="82"/>
      <c r="VMR5" s="82"/>
      <c r="VMS5" s="82"/>
      <c r="VMT5" s="82"/>
      <c r="VMU5" s="82"/>
      <c r="VMV5" s="82"/>
      <c r="VMW5" s="82"/>
      <c r="VMX5" s="82"/>
      <c r="VMY5" s="82"/>
      <c r="VMZ5" s="82"/>
      <c r="VNA5" s="82"/>
      <c r="VNB5" s="82"/>
      <c r="VNC5" s="82"/>
      <c r="VND5" s="82"/>
      <c r="VNE5" s="82"/>
      <c r="VNF5" s="82"/>
      <c r="VNG5" s="82"/>
      <c r="VNH5" s="82"/>
      <c r="VNI5" s="82"/>
      <c r="VNJ5" s="82"/>
      <c r="VNK5" s="82"/>
      <c r="VNL5" s="82"/>
      <c r="VNM5" s="82"/>
      <c r="VNN5" s="82"/>
      <c r="VNO5" s="82"/>
      <c r="VNP5" s="82"/>
      <c r="VNQ5" s="82"/>
      <c r="VNR5" s="82"/>
      <c r="VNS5" s="82"/>
      <c r="VNT5" s="82"/>
      <c r="VNU5" s="82"/>
      <c r="VNV5" s="82"/>
      <c r="VNW5" s="82"/>
      <c r="VNX5" s="82"/>
      <c r="VNY5" s="82"/>
      <c r="VNZ5" s="82"/>
      <c r="VOA5" s="82"/>
      <c r="VOB5" s="82"/>
      <c r="VOC5" s="82"/>
      <c r="VOD5" s="82"/>
      <c r="VOE5" s="82"/>
      <c r="VOF5" s="82"/>
      <c r="VOG5" s="82"/>
      <c r="VOH5" s="82"/>
      <c r="VOI5" s="82"/>
      <c r="VOJ5" s="82"/>
      <c r="VOK5" s="82"/>
      <c r="VOL5" s="82"/>
      <c r="VOM5" s="82"/>
      <c r="VON5" s="82"/>
      <c r="VOO5" s="82"/>
      <c r="VOP5" s="82"/>
      <c r="VOQ5" s="82"/>
      <c r="VOR5" s="82"/>
      <c r="VOS5" s="82"/>
      <c r="VOT5" s="82"/>
      <c r="VOU5" s="82"/>
      <c r="VOV5" s="82"/>
      <c r="VOW5" s="82"/>
      <c r="VOX5" s="82"/>
      <c r="VOY5" s="82"/>
      <c r="VOZ5" s="82"/>
      <c r="VPA5" s="82"/>
      <c r="VPB5" s="82"/>
      <c r="VPC5" s="82"/>
      <c r="VPD5" s="82"/>
      <c r="VPE5" s="82"/>
      <c r="VPF5" s="82"/>
      <c r="VPG5" s="82"/>
      <c r="VPH5" s="82"/>
      <c r="VPI5" s="82"/>
      <c r="VPJ5" s="82"/>
      <c r="VPK5" s="82"/>
      <c r="VPL5" s="82"/>
      <c r="VPM5" s="82"/>
      <c r="VPN5" s="82"/>
      <c r="VPO5" s="82"/>
      <c r="VPP5" s="82"/>
      <c r="VPQ5" s="82"/>
      <c r="VPR5" s="82"/>
      <c r="VPS5" s="82"/>
      <c r="VPT5" s="82"/>
      <c r="VPU5" s="82"/>
      <c r="VPV5" s="82"/>
      <c r="VPW5" s="82"/>
      <c r="VPX5" s="82"/>
      <c r="VPY5" s="82"/>
      <c r="VPZ5" s="82"/>
      <c r="VQA5" s="82"/>
      <c r="VQB5" s="82"/>
      <c r="VQC5" s="82"/>
      <c r="VQD5" s="82"/>
      <c r="VQE5" s="82"/>
      <c r="VQF5" s="82"/>
      <c r="VQG5" s="82"/>
      <c r="VQH5" s="82"/>
      <c r="VQI5" s="82"/>
      <c r="VQJ5" s="82"/>
      <c r="VQK5" s="82"/>
      <c r="VQL5" s="82"/>
      <c r="VQM5" s="82"/>
      <c r="VQN5" s="82"/>
      <c r="VQO5" s="82"/>
      <c r="VQP5" s="82"/>
      <c r="VQQ5" s="82"/>
      <c r="VQR5" s="82"/>
      <c r="VQS5" s="82"/>
      <c r="VQT5" s="82"/>
      <c r="VQU5" s="82"/>
      <c r="VQV5" s="82"/>
      <c r="VQW5" s="82"/>
      <c r="VQX5" s="82"/>
      <c r="VQY5" s="82"/>
      <c r="VQZ5" s="82"/>
      <c r="VRA5" s="82"/>
      <c r="VRB5" s="82"/>
      <c r="VRC5" s="82"/>
      <c r="VRD5" s="82"/>
      <c r="VRE5" s="82"/>
      <c r="VRF5" s="82"/>
      <c r="VRG5" s="82"/>
      <c r="VRH5" s="82"/>
      <c r="VRI5" s="82"/>
      <c r="VRJ5" s="82"/>
      <c r="VRK5" s="82"/>
      <c r="VRL5" s="82"/>
      <c r="VRM5" s="82"/>
      <c r="VRN5" s="82"/>
      <c r="VRO5" s="82"/>
      <c r="VRP5" s="82"/>
      <c r="VRQ5" s="82"/>
      <c r="VRR5" s="82"/>
      <c r="VRS5" s="82"/>
      <c r="VRT5" s="82"/>
      <c r="VRU5" s="82"/>
      <c r="VRV5" s="82"/>
      <c r="VRW5" s="82"/>
      <c r="VRX5" s="82"/>
      <c r="VRY5" s="82"/>
      <c r="VRZ5" s="82"/>
      <c r="VSA5" s="82"/>
      <c r="VSB5" s="82"/>
      <c r="VSC5" s="82"/>
      <c r="VSD5" s="82"/>
      <c r="VSE5" s="82"/>
      <c r="VSF5" s="82"/>
      <c r="VSG5" s="82"/>
      <c r="VSH5" s="82"/>
      <c r="VSI5" s="82"/>
      <c r="VSJ5" s="82"/>
      <c r="VSK5" s="82"/>
      <c r="VSL5" s="82"/>
      <c r="VSM5" s="82"/>
      <c r="VSN5" s="82"/>
      <c r="VSO5" s="82"/>
      <c r="VSP5" s="82"/>
      <c r="VSQ5" s="82"/>
      <c r="VSR5" s="82"/>
      <c r="VSS5" s="82"/>
      <c r="VST5" s="82"/>
      <c r="VSU5" s="82"/>
      <c r="VSV5" s="82"/>
      <c r="VSW5" s="82"/>
      <c r="VSX5" s="82"/>
      <c r="VSY5" s="82"/>
      <c r="VSZ5" s="82"/>
      <c r="VTA5" s="82"/>
      <c r="VTB5" s="82"/>
      <c r="VTC5" s="82"/>
      <c r="VTD5" s="82"/>
      <c r="VTE5" s="82"/>
      <c r="VTF5" s="82"/>
      <c r="VTG5" s="82"/>
      <c r="VTH5" s="82"/>
      <c r="VTI5" s="82"/>
      <c r="VTJ5" s="82"/>
      <c r="VTK5" s="82"/>
      <c r="VTL5" s="82"/>
      <c r="VTM5" s="82"/>
      <c r="VTN5" s="82"/>
      <c r="VTO5" s="82"/>
      <c r="VTP5" s="82"/>
      <c r="VTQ5" s="82"/>
      <c r="VTR5" s="82"/>
      <c r="VTS5" s="82"/>
      <c r="VTT5" s="82"/>
      <c r="VTU5" s="82"/>
      <c r="VTV5" s="82"/>
      <c r="VTW5" s="82"/>
      <c r="VTX5" s="82"/>
      <c r="VTY5" s="82"/>
      <c r="VTZ5" s="82"/>
      <c r="VUA5" s="82"/>
      <c r="VUB5" s="82"/>
      <c r="VUC5" s="82"/>
      <c r="VUD5" s="82"/>
      <c r="VUE5" s="82"/>
      <c r="VUF5" s="82"/>
      <c r="VUG5" s="82"/>
      <c r="VUH5" s="82"/>
      <c r="VUI5" s="82"/>
      <c r="VUJ5" s="82"/>
      <c r="VUK5" s="82"/>
      <c r="VUL5" s="82"/>
      <c r="VUM5" s="82"/>
      <c r="VUN5" s="82"/>
      <c r="VUO5" s="82"/>
      <c r="VUP5" s="82"/>
      <c r="VUQ5" s="82"/>
      <c r="VUR5" s="82"/>
      <c r="VUS5" s="82"/>
      <c r="VUT5" s="82"/>
      <c r="VUU5" s="82"/>
      <c r="VUV5" s="82"/>
      <c r="VUW5" s="82"/>
      <c r="VUX5" s="82"/>
      <c r="VUY5" s="82"/>
      <c r="VUZ5" s="82"/>
      <c r="VVA5" s="82"/>
      <c r="VVB5" s="82"/>
      <c r="VVC5" s="82"/>
      <c r="VVD5" s="82"/>
      <c r="VVE5" s="82"/>
      <c r="VVF5" s="82"/>
      <c r="VVG5" s="82"/>
      <c r="VVH5" s="82"/>
      <c r="VVI5" s="82"/>
      <c r="VVJ5" s="82"/>
      <c r="VVK5" s="82"/>
      <c r="VVL5" s="82"/>
      <c r="VVM5" s="82"/>
      <c r="VVN5" s="82"/>
      <c r="VVO5" s="82"/>
      <c r="VVP5" s="82"/>
      <c r="VVQ5" s="82"/>
      <c r="VVR5" s="82"/>
      <c r="VVS5" s="82"/>
      <c r="VVT5" s="82"/>
      <c r="VVU5" s="82"/>
      <c r="VVV5" s="82"/>
      <c r="VVW5" s="82"/>
      <c r="VVX5" s="82"/>
      <c r="VVY5" s="82"/>
      <c r="VVZ5" s="82"/>
      <c r="VWA5" s="82"/>
      <c r="VWB5" s="82"/>
      <c r="VWC5" s="82"/>
      <c r="VWD5" s="82"/>
      <c r="VWE5" s="82"/>
      <c r="VWF5" s="82"/>
      <c r="VWG5" s="82"/>
      <c r="VWH5" s="82"/>
      <c r="VWI5" s="82"/>
      <c r="VWJ5" s="82"/>
      <c r="VWK5" s="82"/>
      <c r="VWL5" s="82"/>
      <c r="VWM5" s="82"/>
      <c r="VWN5" s="82"/>
      <c r="VWO5" s="82"/>
      <c r="VWP5" s="82"/>
      <c r="VWQ5" s="82"/>
      <c r="VWR5" s="82"/>
      <c r="VWS5" s="82"/>
      <c r="VWT5" s="82"/>
      <c r="VWU5" s="82"/>
      <c r="VWV5" s="82"/>
      <c r="VWW5" s="82"/>
      <c r="VWX5" s="82"/>
      <c r="VWY5" s="82"/>
      <c r="VWZ5" s="82"/>
      <c r="VXA5" s="82"/>
      <c r="VXB5" s="82"/>
      <c r="VXC5" s="82"/>
      <c r="VXD5" s="82"/>
      <c r="VXE5" s="82"/>
      <c r="VXF5" s="82"/>
      <c r="VXG5" s="82"/>
      <c r="VXH5" s="82"/>
      <c r="VXI5" s="82"/>
      <c r="VXJ5" s="82"/>
      <c r="VXK5" s="82"/>
      <c r="VXL5" s="82"/>
      <c r="VXM5" s="82"/>
      <c r="VXN5" s="82"/>
      <c r="VXO5" s="82"/>
      <c r="VXP5" s="82"/>
      <c r="VXQ5" s="82"/>
      <c r="VXR5" s="82"/>
      <c r="VXS5" s="82"/>
      <c r="VXT5" s="82"/>
      <c r="VXU5" s="82"/>
      <c r="VXV5" s="82"/>
      <c r="VXW5" s="82"/>
      <c r="VXX5" s="82"/>
      <c r="VXY5" s="82"/>
      <c r="VXZ5" s="82"/>
      <c r="VYA5" s="82"/>
      <c r="VYB5" s="82"/>
      <c r="VYC5" s="82"/>
      <c r="VYD5" s="82"/>
      <c r="VYE5" s="82"/>
      <c r="VYF5" s="82"/>
      <c r="VYG5" s="82"/>
      <c r="VYH5" s="82"/>
      <c r="VYI5" s="82"/>
      <c r="VYJ5" s="82"/>
      <c r="VYK5" s="82"/>
      <c r="VYL5" s="82"/>
      <c r="VYM5" s="82"/>
      <c r="VYN5" s="82"/>
      <c r="VYO5" s="82"/>
      <c r="VYP5" s="82"/>
      <c r="VYQ5" s="82"/>
      <c r="VYR5" s="82"/>
      <c r="VYS5" s="82"/>
      <c r="VYT5" s="82"/>
      <c r="VYU5" s="82"/>
      <c r="VYV5" s="82"/>
      <c r="VYW5" s="82"/>
      <c r="VYX5" s="82"/>
      <c r="VYY5" s="82"/>
      <c r="VYZ5" s="82"/>
      <c r="VZA5" s="82"/>
      <c r="VZB5" s="82"/>
      <c r="VZC5" s="82"/>
      <c r="VZD5" s="82"/>
      <c r="VZE5" s="82"/>
      <c r="VZF5" s="82"/>
      <c r="VZG5" s="82"/>
      <c r="VZH5" s="82"/>
      <c r="VZI5" s="82"/>
      <c r="VZJ5" s="82"/>
      <c r="VZK5" s="82"/>
      <c r="VZL5" s="82"/>
      <c r="VZM5" s="82"/>
      <c r="VZN5" s="82"/>
      <c r="VZO5" s="82"/>
      <c r="VZP5" s="82"/>
      <c r="VZQ5" s="82"/>
      <c r="VZR5" s="82"/>
      <c r="VZS5" s="82"/>
      <c r="VZT5" s="82"/>
      <c r="VZU5" s="82"/>
      <c r="VZV5" s="82"/>
      <c r="VZW5" s="82"/>
      <c r="VZX5" s="82"/>
      <c r="VZY5" s="82"/>
      <c r="VZZ5" s="82"/>
      <c r="WAA5" s="82"/>
      <c r="WAB5" s="82"/>
      <c r="WAC5" s="82"/>
      <c r="WAD5" s="82"/>
      <c r="WAE5" s="82"/>
      <c r="WAF5" s="82"/>
      <c r="WAG5" s="82"/>
      <c r="WAH5" s="82"/>
      <c r="WAI5" s="82"/>
      <c r="WAJ5" s="82"/>
      <c r="WAK5" s="82"/>
      <c r="WAL5" s="82"/>
      <c r="WAM5" s="82"/>
      <c r="WAN5" s="82"/>
      <c r="WAO5" s="82"/>
      <c r="WAP5" s="82"/>
      <c r="WAQ5" s="82"/>
      <c r="WAR5" s="82"/>
      <c r="WAS5" s="82"/>
      <c r="WAT5" s="82"/>
      <c r="WAU5" s="82"/>
      <c r="WAV5" s="82"/>
      <c r="WAW5" s="82"/>
      <c r="WAX5" s="82"/>
      <c r="WAY5" s="82"/>
      <c r="WAZ5" s="82"/>
      <c r="WBA5" s="82"/>
      <c r="WBB5" s="82"/>
      <c r="WBC5" s="82"/>
      <c r="WBD5" s="82"/>
      <c r="WBE5" s="82"/>
      <c r="WBF5" s="82"/>
      <c r="WBG5" s="82"/>
      <c r="WBH5" s="82"/>
      <c r="WBI5" s="82"/>
      <c r="WBJ5" s="82"/>
      <c r="WBK5" s="82"/>
      <c r="WBL5" s="82"/>
      <c r="WBM5" s="82"/>
      <c r="WBN5" s="82"/>
      <c r="WBO5" s="82"/>
      <c r="WBP5" s="82"/>
      <c r="WBQ5" s="82"/>
      <c r="WBR5" s="82"/>
      <c r="WBS5" s="82"/>
      <c r="WBT5" s="82"/>
      <c r="WBU5" s="82"/>
      <c r="WBV5" s="82"/>
      <c r="WBW5" s="82"/>
      <c r="WBX5" s="82"/>
      <c r="WBY5" s="82"/>
      <c r="WBZ5" s="82"/>
      <c r="WCA5" s="82"/>
      <c r="WCB5" s="82"/>
      <c r="WCC5" s="82"/>
      <c r="WCD5" s="82"/>
      <c r="WCE5" s="82"/>
      <c r="WCF5" s="82"/>
      <c r="WCG5" s="82"/>
      <c r="WCH5" s="82"/>
      <c r="WCI5" s="82"/>
      <c r="WCJ5" s="82"/>
      <c r="WCK5" s="82"/>
      <c r="WCL5" s="82"/>
      <c r="WCM5" s="82"/>
      <c r="WCN5" s="82"/>
      <c r="WCO5" s="82"/>
      <c r="WCP5" s="82"/>
      <c r="WCQ5" s="82"/>
      <c r="WCR5" s="82"/>
      <c r="WCS5" s="82"/>
      <c r="WCT5" s="82"/>
      <c r="WCU5" s="82"/>
      <c r="WCV5" s="82"/>
      <c r="WCW5" s="82"/>
      <c r="WCX5" s="82"/>
      <c r="WCY5" s="82"/>
      <c r="WCZ5" s="82"/>
      <c r="WDA5" s="82"/>
      <c r="WDB5" s="82"/>
      <c r="WDC5" s="82"/>
      <c r="WDD5" s="82"/>
      <c r="WDE5" s="82"/>
      <c r="WDF5" s="82"/>
      <c r="WDG5" s="82"/>
      <c r="WDH5" s="82"/>
      <c r="WDI5" s="82"/>
      <c r="WDJ5" s="82"/>
      <c r="WDK5" s="82"/>
      <c r="WDL5" s="82"/>
      <c r="WDM5" s="82"/>
      <c r="WDN5" s="82"/>
      <c r="WDO5" s="82"/>
      <c r="WDP5" s="82"/>
      <c r="WDQ5" s="82"/>
      <c r="WDR5" s="82"/>
      <c r="WDS5" s="82"/>
      <c r="WDT5" s="82"/>
      <c r="WDU5" s="82"/>
      <c r="WDV5" s="82"/>
      <c r="WDW5" s="82"/>
      <c r="WDX5" s="82"/>
      <c r="WDY5" s="82"/>
      <c r="WDZ5" s="82"/>
      <c r="WEA5" s="82"/>
      <c r="WEB5" s="82"/>
      <c r="WEC5" s="82"/>
      <c r="WED5" s="82"/>
      <c r="WEE5" s="82"/>
      <c r="WEF5" s="82"/>
      <c r="WEG5" s="82"/>
      <c r="WEH5" s="82"/>
      <c r="WEI5" s="82"/>
      <c r="WEJ5" s="82"/>
      <c r="WEK5" s="82"/>
      <c r="WEL5" s="82"/>
      <c r="WEM5" s="82"/>
      <c r="WEN5" s="82"/>
      <c r="WEO5" s="82"/>
      <c r="WEP5" s="82"/>
      <c r="WEQ5" s="82"/>
      <c r="WER5" s="82"/>
      <c r="WES5" s="82"/>
      <c r="WET5" s="82"/>
      <c r="WEU5" s="82"/>
      <c r="WEV5" s="82"/>
      <c r="WEW5" s="82"/>
      <c r="WEX5" s="82"/>
      <c r="WEY5" s="82"/>
      <c r="WEZ5" s="82"/>
      <c r="WFA5" s="82"/>
      <c r="WFB5" s="82"/>
      <c r="WFC5" s="82"/>
      <c r="WFD5" s="82"/>
      <c r="WFE5" s="82"/>
      <c r="WFF5" s="82"/>
      <c r="WFG5" s="82"/>
      <c r="WFH5" s="82"/>
      <c r="WFI5" s="82"/>
      <c r="WFJ5" s="82"/>
      <c r="WFK5" s="82"/>
      <c r="WFL5" s="82"/>
      <c r="WFM5" s="82"/>
      <c r="WFN5" s="82"/>
      <c r="WFO5" s="82"/>
      <c r="WFP5" s="82"/>
      <c r="WFQ5" s="82"/>
      <c r="WFR5" s="82"/>
      <c r="WFS5" s="82"/>
      <c r="WFT5" s="82"/>
      <c r="WFU5" s="82"/>
      <c r="WFV5" s="82"/>
      <c r="WFW5" s="82"/>
      <c r="WFX5" s="82"/>
      <c r="WFY5" s="82"/>
      <c r="WFZ5" s="82"/>
      <c r="WGA5" s="82"/>
      <c r="WGB5" s="82"/>
      <c r="WGC5" s="82"/>
      <c r="WGD5" s="82"/>
      <c r="WGE5" s="82"/>
      <c r="WGF5" s="82"/>
      <c r="WGG5" s="82"/>
      <c r="WGH5" s="82"/>
      <c r="WGI5" s="82"/>
      <c r="WGJ5" s="82"/>
      <c r="WGK5" s="82"/>
      <c r="WGL5" s="82"/>
      <c r="WGM5" s="82"/>
      <c r="WGN5" s="82"/>
      <c r="WGO5" s="82"/>
      <c r="WGP5" s="82"/>
      <c r="WGQ5" s="82"/>
      <c r="WGR5" s="82"/>
      <c r="WGS5" s="82"/>
      <c r="WGT5" s="82"/>
      <c r="WGU5" s="82"/>
      <c r="WGV5" s="82"/>
      <c r="WGW5" s="82"/>
      <c r="WGX5" s="82"/>
      <c r="WGY5" s="82"/>
      <c r="WGZ5" s="82"/>
      <c r="WHA5" s="82"/>
      <c r="WHB5" s="82"/>
      <c r="WHC5" s="82"/>
      <c r="WHD5" s="82"/>
      <c r="WHE5" s="82"/>
      <c r="WHF5" s="82"/>
      <c r="WHG5" s="82"/>
      <c r="WHH5" s="82"/>
      <c r="WHI5" s="82"/>
      <c r="WHJ5" s="82"/>
      <c r="WHK5" s="82"/>
      <c r="WHL5" s="82"/>
      <c r="WHM5" s="82"/>
      <c r="WHN5" s="82"/>
      <c r="WHO5" s="82"/>
      <c r="WHP5" s="82"/>
      <c r="WHQ5" s="82"/>
      <c r="WHR5" s="82"/>
      <c r="WHS5" s="82"/>
      <c r="WHT5" s="82"/>
      <c r="WHU5" s="82"/>
      <c r="WHV5" s="82"/>
      <c r="WHW5" s="82"/>
      <c r="WHX5" s="82"/>
      <c r="WHY5" s="82"/>
      <c r="WHZ5" s="82"/>
      <c r="WIA5" s="82"/>
      <c r="WIB5" s="82"/>
      <c r="WIC5" s="82"/>
      <c r="WID5" s="82"/>
      <c r="WIE5" s="82"/>
      <c r="WIF5" s="82"/>
      <c r="WIG5" s="82"/>
      <c r="WIH5" s="82"/>
      <c r="WII5" s="82"/>
      <c r="WIJ5" s="82"/>
      <c r="WIK5" s="82"/>
      <c r="WIL5" s="82"/>
      <c r="WIM5" s="82"/>
      <c r="WIN5" s="82"/>
      <c r="WIO5" s="82"/>
      <c r="WIP5" s="82"/>
      <c r="WIQ5" s="82"/>
      <c r="WIR5" s="82"/>
      <c r="WIS5" s="82"/>
      <c r="WIT5" s="82"/>
      <c r="WIU5" s="82"/>
      <c r="WIV5" s="82"/>
      <c r="WIW5" s="82"/>
      <c r="WIX5" s="82"/>
      <c r="WIY5" s="82"/>
      <c r="WIZ5" s="82"/>
      <c r="WJA5" s="82"/>
      <c r="WJB5" s="82"/>
      <c r="WJC5" s="82"/>
      <c r="WJD5" s="82"/>
      <c r="WJE5" s="82"/>
      <c r="WJF5" s="82"/>
      <c r="WJG5" s="82"/>
      <c r="WJH5" s="82"/>
      <c r="WJI5" s="82"/>
      <c r="WJJ5" s="82"/>
      <c r="WJK5" s="82"/>
      <c r="WJL5" s="82"/>
      <c r="WJM5" s="82"/>
      <c r="WJN5" s="82"/>
      <c r="WJO5" s="82"/>
      <c r="WJP5" s="82"/>
      <c r="WJQ5" s="82"/>
      <c r="WJR5" s="82"/>
      <c r="WJS5" s="82"/>
      <c r="WJT5" s="82"/>
      <c r="WJU5" s="82"/>
      <c r="WJV5" s="82"/>
      <c r="WJW5" s="82"/>
      <c r="WJX5" s="82"/>
      <c r="WJY5" s="82"/>
      <c r="WJZ5" s="82"/>
      <c r="WKA5" s="82"/>
      <c r="WKB5" s="82"/>
      <c r="WKC5" s="82"/>
      <c r="WKD5" s="82"/>
      <c r="WKE5" s="82"/>
      <c r="WKF5" s="82"/>
      <c r="WKG5" s="82"/>
      <c r="WKH5" s="82"/>
      <c r="WKI5" s="82"/>
      <c r="WKJ5" s="82"/>
      <c r="WKK5" s="82"/>
      <c r="WKL5" s="82"/>
      <c r="WKM5" s="82"/>
      <c r="WKN5" s="82"/>
      <c r="WKO5" s="82"/>
      <c r="WKP5" s="82"/>
      <c r="WKQ5" s="82"/>
      <c r="WKR5" s="82"/>
      <c r="WKS5" s="82"/>
      <c r="WKT5" s="82"/>
      <c r="WKU5" s="82"/>
      <c r="WKV5" s="82"/>
      <c r="WKW5" s="82"/>
      <c r="WKX5" s="82"/>
      <c r="WKY5" s="82"/>
      <c r="WKZ5" s="82"/>
      <c r="WLA5" s="82"/>
      <c r="WLB5" s="82"/>
      <c r="WLC5" s="82"/>
      <c r="WLD5" s="82"/>
      <c r="WLE5" s="82"/>
      <c r="WLF5" s="82"/>
      <c r="WLG5" s="82"/>
      <c r="WLH5" s="82"/>
      <c r="WLI5" s="82"/>
      <c r="WLJ5" s="82"/>
      <c r="WLK5" s="82"/>
      <c r="WLL5" s="82"/>
      <c r="WLM5" s="82"/>
      <c r="WLN5" s="82"/>
      <c r="WLO5" s="82"/>
      <c r="WLP5" s="82"/>
      <c r="WLQ5" s="82"/>
      <c r="WLR5" s="82"/>
      <c r="WLS5" s="82"/>
      <c r="WLT5" s="82"/>
      <c r="WLU5" s="82"/>
      <c r="WLV5" s="82"/>
      <c r="WLW5" s="82"/>
      <c r="WLX5" s="82"/>
      <c r="WLY5" s="82"/>
      <c r="WLZ5" s="82"/>
      <c r="WMA5" s="82"/>
      <c r="WMB5" s="82"/>
      <c r="WMC5" s="82"/>
      <c r="WMD5" s="82"/>
      <c r="WME5" s="82"/>
      <c r="WMF5" s="82"/>
      <c r="WMG5" s="82"/>
      <c r="WMH5" s="82"/>
      <c r="WMI5" s="82"/>
      <c r="WMJ5" s="82"/>
      <c r="WMK5" s="82"/>
      <c r="WML5" s="82"/>
      <c r="WMM5" s="82"/>
      <c r="WMN5" s="82"/>
      <c r="WMO5" s="82"/>
      <c r="WMP5" s="82"/>
      <c r="WMQ5" s="82"/>
      <c r="WMR5" s="82"/>
      <c r="WMS5" s="82"/>
      <c r="WMT5" s="82"/>
      <c r="WMU5" s="82"/>
      <c r="WMV5" s="82"/>
      <c r="WMW5" s="82"/>
      <c r="WMX5" s="82"/>
      <c r="WMY5" s="82"/>
      <c r="WMZ5" s="82"/>
      <c r="WNA5" s="82"/>
      <c r="WNB5" s="82"/>
      <c r="WNC5" s="82"/>
      <c r="WND5" s="82"/>
      <c r="WNE5" s="82"/>
      <c r="WNF5" s="82"/>
      <c r="WNG5" s="82"/>
      <c r="WNH5" s="82"/>
      <c r="WNI5" s="82"/>
      <c r="WNJ5" s="82"/>
      <c r="WNK5" s="82"/>
      <c r="WNL5" s="82"/>
      <c r="WNM5" s="82"/>
      <c r="WNN5" s="82"/>
      <c r="WNO5" s="82"/>
      <c r="WNP5" s="82"/>
      <c r="WNQ5" s="82"/>
      <c r="WNR5" s="82"/>
      <c r="WNS5" s="82"/>
      <c r="WNT5" s="82"/>
      <c r="WNU5" s="82"/>
      <c r="WNV5" s="82"/>
      <c r="WNW5" s="82"/>
      <c r="WNX5" s="82"/>
      <c r="WNY5" s="82"/>
      <c r="WNZ5" s="82"/>
      <c r="WOA5" s="82"/>
      <c r="WOB5" s="82"/>
      <c r="WOC5" s="82"/>
      <c r="WOD5" s="82"/>
      <c r="WOE5" s="82"/>
      <c r="WOF5" s="82"/>
      <c r="WOG5" s="82"/>
      <c r="WOH5" s="82"/>
      <c r="WOI5" s="82"/>
      <c r="WOJ5" s="82"/>
      <c r="WOK5" s="82"/>
      <c r="WOL5" s="82"/>
      <c r="WOM5" s="82"/>
      <c r="WON5" s="82"/>
      <c r="WOO5" s="82"/>
      <c r="WOP5" s="82"/>
      <c r="WOQ5" s="82"/>
      <c r="WOR5" s="82"/>
      <c r="WOS5" s="82"/>
      <c r="WOT5" s="82"/>
      <c r="WOU5" s="82"/>
      <c r="WOV5" s="82"/>
      <c r="WOW5" s="82"/>
      <c r="WOX5" s="82"/>
      <c r="WOY5" s="82"/>
      <c r="WOZ5" s="82"/>
      <c r="WPA5" s="82"/>
      <c r="WPB5" s="82"/>
      <c r="WPC5" s="82"/>
      <c r="WPD5" s="82"/>
      <c r="WPE5" s="82"/>
      <c r="WPF5" s="82"/>
      <c r="WPG5" s="82"/>
      <c r="WPH5" s="82"/>
      <c r="WPI5" s="82"/>
      <c r="WPJ5" s="82"/>
      <c r="WPK5" s="82"/>
      <c r="WPL5" s="82"/>
      <c r="WPM5" s="82"/>
      <c r="WPN5" s="82"/>
      <c r="WPO5" s="82"/>
      <c r="WPP5" s="82"/>
      <c r="WPQ5" s="82"/>
      <c r="WPR5" s="82"/>
      <c r="WPS5" s="82"/>
      <c r="WPT5" s="82"/>
      <c r="WPU5" s="82"/>
      <c r="WPV5" s="82"/>
      <c r="WPW5" s="82"/>
      <c r="WPX5" s="82"/>
      <c r="WPY5" s="82"/>
      <c r="WPZ5" s="82"/>
      <c r="WQA5" s="82"/>
      <c r="WQB5" s="82"/>
      <c r="WQC5" s="82"/>
      <c r="WQD5" s="82"/>
      <c r="WQE5" s="82"/>
      <c r="WQF5" s="82"/>
      <c r="WQG5" s="82"/>
      <c r="WQH5" s="82"/>
      <c r="WQI5" s="82"/>
      <c r="WQJ5" s="82"/>
      <c r="WQK5" s="82"/>
      <c r="WQL5" s="82"/>
      <c r="WQM5" s="82"/>
      <c r="WQN5" s="82"/>
      <c r="WQO5" s="82"/>
      <c r="WQP5" s="82"/>
      <c r="WQQ5" s="82"/>
      <c r="WQR5" s="82"/>
      <c r="WQS5" s="82"/>
      <c r="WQT5" s="82"/>
      <c r="WQU5" s="82"/>
      <c r="WQV5" s="82"/>
      <c r="WQW5" s="82"/>
      <c r="WQX5" s="82"/>
      <c r="WQY5" s="82"/>
      <c r="WQZ5" s="82"/>
      <c r="WRA5" s="82"/>
      <c r="WRB5" s="82"/>
      <c r="WRC5" s="82"/>
      <c r="WRD5" s="82"/>
      <c r="WRE5" s="82"/>
      <c r="WRF5" s="82"/>
      <c r="WRG5" s="82"/>
      <c r="WRH5" s="82"/>
      <c r="WRI5" s="82"/>
      <c r="WRJ5" s="82"/>
      <c r="WRK5" s="82"/>
      <c r="WRL5" s="82"/>
      <c r="WRM5" s="82"/>
      <c r="WRN5" s="82"/>
      <c r="WRO5" s="82"/>
      <c r="WRP5" s="82"/>
      <c r="WRQ5" s="82"/>
      <c r="WRR5" s="82"/>
      <c r="WRS5" s="82"/>
      <c r="WRT5" s="82"/>
      <c r="WRU5" s="82"/>
      <c r="WRV5" s="82"/>
      <c r="WRW5" s="82"/>
      <c r="WRX5" s="82"/>
      <c r="WRY5" s="82"/>
      <c r="WRZ5" s="82"/>
      <c r="WSA5" s="82"/>
      <c r="WSB5" s="82"/>
      <c r="WSC5" s="82"/>
      <c r="WSD5" s="82"/>
      <c r="WSE5" s="82"/>
      <c r="WSF5" s="82"/>
      <c r="WSG5" s="82"/>
      <c r="WSH5" s="82"/>
      <c r="WSI5" s="82"/>
      <c r="WSJ5" s="82"/>
      <c r="WSK5" s="82"/>
      <c r="WSL5" s="82"/>
      <c r="WSM5" s="82"/>
      <c r="WSN5" s="82"/>
      <c r="WSO5" s="82"/>
      <c r="WSP5" s="82"/>
      <c r="WSQ5" s="82"/>
      <c r="WSR5" s="82"/>
      <c r="WSS5" s="82"/>
      <c r="WST5" s="82"/>
      <c r="WSU5" s="82"/>
      <c r="WSV5" s="82"/>
      <c r="WSW5" s="82"/>
      <c r="WSX5" s="82"/>
      <c r="WSY5" s="82"/>
      <c r="WSZ5" s="82"/>
      <c r="WTA5" s="82"/>
      <c r="WTB5" s="82"/>
      <c r="WTC5" s="82"/>
      <c r="WTD5" s="82"/>
      <c r="WTE5" s="82"/>
      <c r="WTF5" s="82"/>
      <c r="WTG5" s="82"/>
      <c r="WTH5" s="82"/>
      <c r="WTI5" s="82"/>
      <c r="WTJ5" s="82"/>
      <c r="WTK5" s="82"/>
      <c r="WTL5" s="82"/>
      <c r="WTM5" s="82"/>
      <c r="WTN5" s="82"/>
      <c r="WTO5" s="82"/>
      <c r="WTP5" s="82"/>
      <c r="WTQ5" s="82"/>
      <c r="WTR5" s="82"/>
      <c r="WTS5" s="82"/>
      <c r="WTT5" s="82"/>
      <c r="WTU5" s="82"/>
      <c r="WTV5" s="82"/>
      <c r="WTW5" s="82"/>
      <c r="WTX5" s="82"/>
      <c r="WTY5" s="82"/>
      <c r="WTZ5" s="82"/>
      <c r="WUA5" s="82"/>
      <c r="WUB5" s="82"/>
      <c r="WUC5" s="82"/>
      <c r="WUD5" s="82"/>
      <c r="WUE5" s="82"/>
      <c r="WUF5" s="82"/>
      <c r="WUG5" s="82"/>
      <c r="WUH5" s="82"/>
      <c r="WUI5" s="82"/>
      <c r="WUJ5" s="82"/>
      <c r="WUK5" s="82"/>
      <c r="WUL5" s="82"/>
      <c r="WUM5" s="82"/>
      <c r="WUN5" s="82"/>
      <c r="WUO5" s="82"/>
      <c r="WUP5" s="82"/>
      <c r="WUQ5" s="82"/>
      <c r="WUR5" s="82"/>
      <c r="WUS5" s="82"/>
      <c r="WUT5" s="82"/>
      <c r="WUU5" s="82"/>
      <c r="WUV5" s="82"/>
      <c r="WUW5" s="82"/>
      <c r="WUX5" s="82"/>
      <c r="WUY5" s="82"/>
      <c r="WUZ5" s="82"/>
      <c r="WVA5" s="82"/>
      <c r="WVB5" s="82"/>
      <c r="WVC5" s="82"/>
      <c r="WVD5" s="82"/>
      <c r="WVE5" s="82"/>
      <c r="WVF5" s="82"/>
      <c r="WVG5" s="82"/>
      <c r="WVH5" s="82"/>
      <c r="WVI5" s="82"/>
      <c r="WVJ5" s="82"/>
      <c r="WVK5" s="82"/>
      <c r="WVL5" s="82"/>
      <c r="WVM5" s="82"/>
      <c r="WVN5" s="82"/>
      <c r="WVO5" s="82"/>
      <c r="WVP5" s="82"/>
      <c r="WVQ5" s="82"/>
      <c r="WVR5" s="82"/>
      <c r="WVS5" s="82"/>
      <c r="WVT5" s="82"/>
      <c r="WVU5" s="82"/>
      <c r="WVV5" s="82"/>
      <c r="WVW5" s="82"/>
      <c r="WVX5" s="82"/>
      <c r="WVY5" s="82"/>
      <c r="WVZ5" s="82"/>
      <c r="WWA5" s="82"/>
      <c r="WWB5" s="82"/>
      <c r="WWC5" s="82"/>
      <c r="WWD5" s="82"/>
      <c r="WWE5" s="82"/>
      <c r="WWF5" s="82"/>
      <c r="WWG5" s="82"/>
      <c r="WWH5" s="82"/>
      <c r="WWI5" s="82"/>
      <c r="WWJ5" s="82"/>
      <c r="WWK5" s="82"/>
      <c r="WWL5" s="82"/>
      <c r="WWM5" s="82"/>
      <c r="WWN5" s="82"/>
      <c r="WWO5" s="82"/>
      <c r="WWP5" s="82"/>
      <c r="WWQ5" s="82"/>
      <c r="WWR5" s="82"/>
      <c r="WWS5" s="82"/>
      <c r="WWT5" s="82"/>
      <c r="WWU5" s="82"/>
      <c r="WWV5" s="82"/>
      <c r="WWW5" s="82"/>
      <c r="WWX5" s="82"/>
      <c r="WWY5" s="82"/>
      <c r="WWZ5" s="82"/>
      <c r="WXA5" s="82"/>
      <c r="WXB5" s="82"/>
      <c r="WXC5" s="82"/>
      <c r="WXD5" s="82"/>
      <c r="WXE5" s="82"/>
      <c r="WXF5" s="82"/>
      <c r="WXG5" s="82"/>
      <c r="WXH5" s="82"/>
      <c r="WXI5" s="82"/>
      <c r="WXJ5" s="82"/>
      <c r="WXK5" s="82"/>
      <c r="WXL5" s="82"/>
      <c r="WXM5" s="82"/>
      <c r="WXN5" s="82"/>
      <c r="WXO5" s="82"/>
      <c r="WXP5" s="82"/>
      <c r="WXQ5" s="82"/>
      <c r="WXR5" s="82"/>
      <c r="WXS5" s="82"/>
      <c r="WXT5" s="82"/>
      <c r="WXU5" s="82"/>
      <c r="WXV5" s="82"/>
      <c r="WXW5" s="82"/>
      <c r="WXX5" s="82"/>
      <c r="WXY5" s="82"/>
      <c r="WXZ5" s="82"/>
      <c r="WYA5" s="82"/>
      <c r="WYB5" s="82"/>
      <c r="WYC5" s="82"/>
      <c r="WYD5" s="82"/>
      <c r="WYE5" s="82"/>
      <c r="WYF5" s="82"/>
      <c r="WYG5" s="82"/>
      <c r="WYH5" s="82"/>
      <c r="WYI5" s="82"/>
      <c r="WYJ5" s="82"/>
      <c r="WYK5" s="82"/>
      <c r="WYL5" s="82"/>
      <c r="WYM5" s="82"/>
      <c r="WYN5" s="82"/>
      <c r="WYO5" s="82"/>
      <c r="WYP5" s="82"/>
      <c r="WYQ5" s="82"/>
      <c r="WYR5" s="82"/>
      <c r="WYS5" s="82"/>
      <c r="WYT5" s="82"/>
      <c r="WYU5" s="82"/>
      <c r="WYV5" s="82"/>
      <c r="WYW5" s="82"/>
      <c r="WYX5" s="82"/>
      <c r="WYY5" s="82"/>
      <c r="WYZ5" s="82"/>
      <c r="WZA5" s="82"/>
      <c r="WZB5" s="82"/>
      <c r="WZC5" s="82"/>
      <c r="WZD5" s="82"/>
      <c r="WZE5" s="82"/>
      <c r="WZF5" s="82"/>
      <c r="WZG5" s="82"/>
      <c r="WZH5" s="82"/>
      <c r="WZI5" s="82"/>
      <c r="WZJ5" s="82"/>
      <c r="WZK5" s="82"/>
      <c r="WZL5" s="82"/>
      <c r="WZM5" s="82"/>
      <c r="WZN5" s="82"/>
      <c r="WZO5" s="82"/>
      <c r="WZP5" s="82"/>
      <c r="WZQ5" s="82"/>
      <c r="WZR5" s="82"/>
      <c r="WZS5" s="82"/>
      <c r="WZT5" s="82"/>
      <c r="WZU5" s="82"/>
      <c r="WZV5" s="82"/>
      <c r="WZW5" s="82"/>
      <c r="WZX5" s="82"/>
      <c r="WZY5" s="82"/>
      <c r="WZZ5" s="82"/>
      <c r="XAA5" s="82"/>
      <c r="XAB5" s="82"/>
      <c r="XAC5" s="82"/>
      <c r="XAD5" s="82"/>
      <c r="XAE5" s="82"/>
      <c r="XAF5" s="82"/>
      <c r="XAG5" s="82"/>
      <c r="XAH5" s="82"/>
      <c r="XAI5" s="82"/>
      <c r="XAJ5" s="82"/>
      <c r="XAK5" s="82"/>
      <c r="XAL5" s="82"/>
      <c r="XAM5" s="82"/>
      <c r="XAN5" s="82"/>
      <c r="XAO5" s="82"/>
      <c r="XAP5" s="82"/>
      <c r="XAQ5" s="82"/>
      <c r="XAR5" s="82"/>
      <c r="XAS5" s="82"/>
      <c r="XAT5" s="82"/>
      <c r="XAU5" s="82"/>
      <c r="XAV5" s="82"/>
      <c r="XAW5" s="82"/>
      <c r="XAX5" s="82"/>
      <c r="XAY5" s="82"/>
      <c r="XAZ5" s="82"/>
      <c r="XBA5" s="82"/>
      <c r="XBB5" s="82"/>
      <c r="XBC5" s="82"/>
      <c r="XBD5" s="82"/>
      <c r="XBE5" s="82"/>
      <c r="XBF5" s="82"/>
      <c r="XBG5" s="82"/>
      <c r="XBH5" s="82"/>
      <c r="XBI5" s="82"/>
      <c r="XBJ5" s="82"/>
      <c r="XBK5" s="82"/>
      <c r="XBL5" s="82"/>
      <c r="XBM5" s="82"/>
      <c r="XBN5" s="82"/>
      <c r="XBO5" s="82"/>
      <c r="XBP5" s="82"/>
      <c r="XBQ5" s="82"/>
      <c r="XBR5" s="82"/>
      <c r="XBS5" s="82"/>
      <c r="XBT5" s="82"/>
      <c r="XBU5" s="82"/>
      <c r="XBV5" s="82"/>
      <c r="XBW5" s="82"/>
      <c r="XBX5" s="82"/>
      <c r="XBY5" s="82"/>
      <c r="XBZ5" s="82"/>
      <c r="XCA5" s="82"/>
      <c r="XCB5" s="82"/>
      <c r="XCC5" s="82"/>
      <c r="XCD5" s="82"/>
      <c r="XCE5" s="82"/>
      <c r="XCF5" s="82"/>
      <c r="XCG5" s="82"/>
      <c r="XCH5" s="82"/>
      <c r="XCI5" s="82"/>
      <c r="XCJ5" s="82"/>
      <c r="XCK5" s="82"/>
      <c r="XCL5" s="82"/>
      <c r="XCM5" s="82"/>
      <c r="XCN5" s="82"/>
      <c r="XCO5" s="82"/>
      <c r="XCP5" s="82"/>
      <c r="XCQ5" s="82"/>
      <c r="XCR5" s="82"/>
      <c r="XCS5" s="82"/>
      <c r="XCT5" s="82"/>
      <c r="XCU5" s="82"/>
      <c r="XCV5" s="82"/>
      <c r="XCW5" s="82"/>
      <c r="XCX5" s="82"/>
      <c r="XCY5" s="82"/>
      <c r="XCZ5" s="82"/>
      <c r="XDA5" s="82"/>
      <c r="XDB5" s="82"/>
      <c r="XDC5" s="82"/>
      <c r="XDD5" s="82"/>
      <c r="XDE5" s="82"/>
      <c r="XDF5" s="82"/>
      <c r="XDG5" s="82"/>
      <c r="XDH5" s="82"/>
      <c r="XDI5" s="82"/>
      <c r="XDJ5" s="82"/>
      <c r="XDK5" s="82"/>
      <c r="XDL5" s="82"/>
      <c r="XDM5" s="82"/>
      <c r="XDN5" s="82"/>
      <c r="XDO5" s="82"/>
      <c r="XDP5" s="82"/>
      <c r="XDQ5" s="82"/>
      <c r="XDR5" s="82"/>
      <c r="XDS5" s="82"/>
      <c r="XDT5" s="82"/>
      <c r="XDU5" s="82"/>
      <c r="XDV5" s="82"/>
      <c r="XDW5" s="82"/>
      <c r="XDX5" s="82"/>
      <c r="XDY5" s="82"/>
      <c r="XDZ5" s="82"/>
      <c r="XEA5" s="82"/>
      <c r="XEB5" s="82"/>
      <c r="XEC5" s="82"/>
      <c r="XED5" s="82"/>
      <c r="XEE5" s="82"/>
      <c r="XEF5" s="82"/>
      <c r="XEG5" s="82"/>
      <c r="XEH5" s="82"/>
      <c r="XEI5" s="82"/>
      <c r="XEJ5" s="82"/>
      <c r="XEK5" s="82"/>
      <c r="XEL5" s="82"/>
      <c r="XEM5" s="82"/>
      <c r="XEN5" s="82"/>
      <c r="XEO5" s="82"/>
      <c r="XEP5" s="82"/>
      <c r="XEQ5" s="82"/>
      <c r="XER5" s="82"/>
      <c r="XES5" s="82"/>
      <c r="XET5" s="82"/>
      <c r="XEU5" s="82"/>
      <c r="XEV5" s="82"/>
      <c r="XEW5" s="82"/>
      <c r="XEX5" s="82"/>
      <c r="XEY5" s="82"/>
      <c r="XEZ5" s="82"/>
      <c r="XFA5" s="82"/>
      <c r="XFB5" s="82"/>
      <c r="XFC5" s="82"/>
      <c r="XFD5" s="82"/>
    </row>
    <row r="6" spans="1:16384" s="19" customFormat="1" ht="30" x14ac:dyDescent="0.25">
      <c r="A6" s="73"/>
      <c r="B6" s="78" t="s">
        <v>129</v>
      </c>
      <c r="C6" s="73"/>
      <c r="D6" s="75"/>
      <c r="E6" s="75"/>
      <c r="F6" s="73"/>
      <c r="G6" s="73"/>
      <c r="H6" s="73"/>
      <c r="I6" s="73"/>
      <c r="J6" s="73"/>
      <c r="K6" s="73"/>
      <c r="L6" s="74">
        <v>0</v>
      </c>
      <c r="M6" s="105"/>
      <c r="N6" s="105"/>
      <c r="O6" s="105"/>
      <c r="P6" s="105"/>
      <c r="Q6" s="105"/>
      <c r="R6" s="73"/>
      <c r="S6" s="73"/>
      <c r="T6" s="73"/>
      <c r="U6" s="81"/>
      <c r="AG6" s="19" t="s">
        <v>94</v>
      </c>
    </row>
    <row r="7" spans="1:16384" x14ac:dyDescent="0.25">
      <c r="A7" s="16">
        <v>1</v>
      </c>
      <c r="B7" s="35" t="s">
        <v>63</v>
      </c>
      <c r="C7" s="16"/>
      <c r="D7" s="33">
        <v>2023</v>
      </c>
      <c r="E7" s="33"/>
      <c r="F7" s="16">
        <v>100</v>
      </c>
      <c r="G7" s="16"/>
      <c r="H7" s="16"/>
      <c r="I7" s="16"/>
      <c r="J7" s="16"/>
      <c r="K7" s="16"/>
      <c r="L7" s="15">
        <v>100</v>
      </c>
      <c r="M7" s="15"/>
      <c r="N7" s="15"/>
      <c r="O7" s="15"/>
      <c r="P7" s="15"/>
      <c r="Q7" s="15"/>
      <c r="R7" s="16"/>
      <c r="S7" s="16">
        <v>0</v>
      </c>
      <c r="T7" s="16">
        <v>0</v>
      </c>
      <c r="U7" s="16">
        <v>100</v>
      </c>
      <c r="AG7" s="20" t="s">
        <v>95</v>
      </c>
    </row>
    <row r="8" spans="1:16384" x14ac:dyDescent="0.25">
      <c r="A8" s="16"/>
      <c r="B8" s="35"/>
      <c r="C8" s="16"/>
      <c r="D8" s="33"/>
      <c r="E8" s="33"/>
      <c r="F8" s="16"/>
      <c r="G8" s="16"/>
      <c r="H8" s="16"/>
      <c r="I8" s="16"/>
      <c r="J8" s="16"/>
      <c r="K8" s="16"/>
      <c r="L8" s="15">
        <v>0</v>
      </c>
      <c r="M8" s="15"/>
      <c r="N8" s="15"/>
      <c r="O8" s="15"/>
      <c r="P8" s="15"/>
      <c r="Q8" s="15"/>
      <c r="R8" s="16"/>
      <c r="S8" s="16"/>
      <c r="T8" s="16"/>
      <c r="U8" s="16"/>
      <c r="AG8" s="20" t="s">
        <v>94</v>
      </c>
    </row>
    <row r="9" spans="1:16384" ht="60" x14ac:dyDescent="0.25">
      <c r="A9" s="73"/>
      <c r="B9" s="78" t="s">
        <v>131</v>
      </c>
      <c r="C9" s="73"/>
      <c r="D9" s="75"/>
      <c r="E9" s="75"/>
      <c r="F9" s="73"/>
      <c r="G9" s="73"/>
      <c r="H9" s="73"/>
      <c r="I9" s="73"/>
      <c r="J9" s="73"/>
      <c r="K9" s="73"/>
      <c r="L9" s="74">
        <v>0</v>
      </c>
      <c r="M9" s="105"/>
      <c r="N9" s="105"/>
      <c r="O9" s="105"/>
      <c r="P9" s="105"/>
      <c r="Q9" s="105"/>
      <c r="R9" s="73"/>
      <c r="S9" s="73"/>
      <c r="T9" s="73"/>
      <c r="U9" s="73"/>
      <c r="AG9" s="20" t="s">
        <v>94</v>
      </c>
    </row>
    <row r="10" spans="1:16384" x14ac:dyDescent="0.25">
      <c r="A10" s="16">
        <v>1</v>
      </c>
      <c r="B10" s="35" t="s">
        <v>63</v>
      </c>
      <c r="C10" s="35"/>
      <c r="D10" s="33">
        <v>2021</v>
      </c>
      <c r="E10" s="33"/>
      <c r="F10" s="16">
        <v>100</v>
      </c>
      <c r="G10" s="16"/>
      <c r="H10" s="16"/>
      <c r="I10" s="16"/>
      <c r="J10" s="16">
        <v>10</v>
      </c>
      <c r="K10" s="16"/>
      <c r="L10" s="15">
        <v>110</v>
      </c>
      <c r="M10" s="15"/>
      <c r="N10" s="15"/>
      <c r="O10" s="15"/>
      <c r="P10" s="15"/>
      <c r="Q10" s="15"/>
      <c r="R10" s="16"/>
      <c r="S10" s="16">
        <v>110</v>
      </c>
      <c r="T10" s="16">
        <v>0</v>
      </c>
      <c r="U10" s="16">
        <v>110</v>
      </c>
      <c r="AG10" s="20" t="s">
        <v>95</v>
      </c>
    </row>
    <row r="11" spans="1:16384" x14ac:dyDescent="0.25">
      <c r="A11" s="35"/>
      <c r="B11" s="16"/>
      <c r="C11" s="16"/>
      <c r="D11" s="33"/>
      <c r="E11" s="33"/>
      <c r="F11" s="16"/>
      <c r="G11" s="16"/>
      <c r="H11" s="16"/>
      <c r="I11" s="16"/>
      <c r="J11" s="16"/>
      <c r="K11" s="16"/>
      <c r="L11" s="15">
        <v>0</v>
      </c>
      <c r="M11" s="15"/>
      <c r="N11" s="15"/>
      <c r="O11" s="15"/>
      <c r="P11" s="15"/>
      <c r="Q11" s="15"/>
      <c r="R11" s="16"/>
      <c r="S11" s="16"/>
      <c r="T11" s="16"/>
      <c r="U11" s="16"/>
      <c r="AG11" s="20" t="s">
        <v>94</v>
      </c>
    </row>
    <row r="12" spans="1:16384" ht="75" x14ac:dyDescent="0.25">
      <c r="A12" s="73"/>
      <c r="B12" s="77" t="s">
        <v>132</v>
      </c>
      <c r="C12" s="73"/>
      <c r="D12" s="75"/>
      <c r="E12" s="75"/>
      <c r="F12" s="73"/>
      <c r="G12" s="73"/>
      <c r="H12" s="73"/>
      <c r="I12" s="73"/>
      <c r="J12" s="73"/>
      <c r="K12" s="73"/>
      <c r="L12" s="74">
        <v>0</v>
      </c>
      <c r="M12" s="105"/>
      <c r="N12" s="105"/>
      <c r="O12" s="105"/>
      <c r="P12" s="105"/>
      <c r="Q12" s="105"/>
      <c r="R12" s="73"/>
      <c r="S12" s="73"/>
      <c r="T12" s="73"/>
      <c r="U12" s="73"/>
      <c r="AG12" s="20" t="s">
        <v>94</v>
      </c>
    </row>
    <row r="13" spans="1:16384" x14ac:dyDescent="0.25">
      <c r="A13" s="16">
        <v>1</v>
      </c>
      <c r="B13" s="35" t="s">
        <v>63</v>
      </c>
      <c r="C13" s="16"/>
      <c r="D13" s="33">
        <v>2021</v>
      </c>
      <c r="E13" s="33"/>
      <c r="F13" s="16">
        <v>100</v>
      </c>
      <c r="G13" s="16"/>
      <c r="H13" s="16"/>
      <c r="I13" s="16"/>
      <c r="J13" s="16">
        <v>10</v>
      </c>
      <c r="K13" s="16"/>
      <c r="L13" s="15">
        <v>110</v>
      </c>
      <c r="M13" s="15"/>
      <c r="N13" s="15"/>
      <c r="O13" s="15"/>
      <c r="P13" s="15"/>
      <c r="Q13" s="15"/>
      <c r="R13" s="16"/>
      <c r="S13" s="16">
        <v>110</v>
      </c>
      <c r="T13" s="16"/>
      <c r="U13" s="16">
        <v>110</v>
      </c>
      <c r="AG13" s="20" t="s">
        <v>95</v>
      </c>
    </row>
    <row r="14" spans="1:16384" x14ac:dyDescent="0.25">
      <c r="A14" s="16">
        <v>1</v>
      </c>
      <c r="B14" s="35" t="s">
        <v>63</v>
      </c>
      <c r="C14" s="16"/>
      <c r="D14" s="33">
        <v>2022</v>
      </c>
      <c r="E14" s="33"/>
      <c r="F14" s="16">
        <v>70</v>
      </c>
      <c r="G14" s="16"/>
      <c r="H14" s="16"/>
      <c r="I14" s="16"/>
      <c r="J14" s="16"/>
      <c r="K14" s="16"/>
      <c r="L14" s="15">
        <v>70</v>
      </c>
      <c r="M14" s="15"/>
      <c r="N14" s="15"/>
      <c r="O14" s="15"/>
      <c r="P14" s="15"/>
      <c r="Q14" s="15"/>
      <c r="R14" s="16"/>
      <c r="S14" s="16">
        <v>70</v>
      </c>
      <c r="T14" s="16"/>
      <c r="U14" s="16">
        <v>70</v>
      </c>
      <c r="AG14" s="20" t="s">
        <v>95</v>
      </c>
    </row>
    <row r="15" spans="1:16384" x14ac:dyDescent="0.25">
      <c r="A15" s="16">
        <v>1</v>
      </c>
      <c r="B15" s="35" t="s">
        <v>63</v>
      </c>
      <c r="C15" s="16"/>
      <c r="D15" s="33">
        <v>2023</v>
      </c>
      <c r="E15" s="33"/>
      <c r="F15" s="16">
        <v>200</v>
      </c>
      <c r="G15" s="16"/>
      <c r="H15" s="16"/>
      <c r="I15" s="16"/>
      <c r="J15" s="16"/>
      <c r="K15" s="16"/>
      <c r="L15" s="15">
        <v>200</v>
      </c>
      <c r="M15" s="15"/>
      <c r="N15" s="15"/>
      <c r="O15" s="15"/>
      <c r="P15" s="15"/>
      <c r="Q15" s="15"/>
      <c r="R15" s="16"/>
      <c r="S15" s="16">
        <v>0</v>
      </c>
      <c r="T15" s="16"/>
      <c r="U15" s="16">
        <v>200</v>
      </c>
      <c r="AG15" s="20" t="s">
        <v>95</v>
      </c>
    </row>
    <row r="16" spans="1:16384" x14ac:dyDescent="0.25">
      <c r="A16" s="16"/>
      <c r="B16" s="16"/>
      <c r="C16" s="16"/>
      <c r="D16" s="33"/>
      <c r="E16" s="33"/>
      <c r="F16" s="16"/>
      <c r="G16" s="16"/>
      <c r="H16" s="16"/>
      <c r="I16" s="16"/>
      <c r="J16" s="16"/>
      <c r="K16" s="16"/>
      <c r="L16" s="15">
        <v>0</v>
      </c>
      <c r="M16" s="15"/>
      <c r="N16" s="15"/>
      <c r="O16" s="15"/>
      <c r="P16" s="15"/>
      <c r="Q16" s="15"/>
      <c r="R16" s="16"/>
      <c r="S16" s="16"/>
      <c r="T16" s="16"/>
      <c r="U16" s="16"/>
      <c r="AG16" s="20" t="s">
        <v>94</v>
      </c>
    </row>
    <row r="17" spans="1:33" ht="61.5" customHeight="1" x14ac:dyDescent="0.25">
      <c r="A17" s="73"/>
      <c r="B17" s="76" t="s">
        <v>133</v>
      </c>
      <c r="C17" s="73"/>
      <c r="D17" s="75"/>
      <c r="E17" s="75"/>
      <c r="F17" s="73"/>
      <c r="G17" s="73"/>
      <c r="H17" s="73"/>
      <c r="I17" s="73"/>
      <c r="J17" s="73"/>
      <c r="K17" s="73"/>
      <c r="L17" s="74">
        <v>0</v>
      </c>
      <c r="M17" s="105"/>
      <c r="N17" s="105"/>
      <c r="O17" s="105"/>
      <c r="P17" s="105"/>
      <c r="Q17" s="105"/>
      <c r="R17" s="73"/>
      <c r="S17" s="73"/>
      <c r="T17" s="73"/>
      <c r="U17" s="73"/>
      <c r="AG17" s="20" t="s">
        <v>94</v>
      </c>
    </row>
    <row r="18" spans="1:33" x14ac:dyDescent="0.25">
      <c r="A18" s="16">
        <v>1</v>
      </c>
      <c r="B18" s="35" t="s">
        <v>63</v>
      </c>
      <c r="C18" s="16"/>
      <c r="D18" s="33">
        <v>2021</v>
      </c>
      <c r="E18" s="33"/>
      <c r="F18" s="16">
        <v>100</v>
      </c>
      <c r="G18" s="16"/>
      <c r="H18" s="16"/>
      <c r="I18" s="16"/>
      <c r="J18" s="16"/>
      <c r="K18" s="16"/>
      <c r="L18" s="15">
        <v>100</v>
      </c>
      <c r="M18" s="15"/>
      <c r="N18" s="15"/>
      <c r="O18" s="15"/>
      <c r="P18" s="15"/>
      <c r="Q18" s="15"/>
      <c r="R18" s="16"/>
      <c r="S18" s="16">
        <v>100</v>
      </c>
      <c r="T18" s="16"/>
      <c r="U18" s="16"/>
      <c r="AG18" s="20" t="s">
        <v>95</v>
      </c>
    </row>
    <row r="19" spans="1:33" x14ac:dyDescent="0.25">
      <c r="A19" s="16">
        <v>1</v>
      </c>
      <c r="B19" s="35" t="s">
        <v>63</v>
      </c>
      <c r="C19" s="16"/>
      <c r="D19" s="33">
        <v>2022</v>
      </c>
      <c r="E19" s="33"/>
      <c r="F19" s="16">
        <v>70</v>
      </c>
      <c r="G19" s="16"/>
      <c r="H19" s="16"/>
      <c r="I19" s="16"/>
      <c r="J19" s="16"/>
      <c r="K19" s="16"/>
      <c r="L19" s="15">
        <v>70</v>
      </c>
      <c r="M19" s="15"/>
      <c r="N19" s="15"/>
      <c r="O19" s="15"/>
      <c r="P19" s="15"/>
      <c r="Q19" s="15"/>
      <c r="R19" s="16"/>
      <c r="S19" s="16">
        <v>70</v>
      </c>
      <c r="T19" s="16"/>
      <c r="U19" s="16"/>
      <c r="AG19" s="20" t="s">
        <v>95</v>
      </c>
    </row>
    <row r="20" spans="1:33" x14ac:dyDescent="0.25">
      <c r="A20" s="16"/>
      <c r="B20" s="35"/>
      <c r="C20" s="16"/>
      <c r="D20" s="33"/>
      <c r="E20" s="33"/>
      <c r="F20" s="16"/>
      <c r="G20" s="16"/>
      <c r="H20" s="16"/>
      <c r="I20" s="16"/>
      <c r="J20" s="16"/>
      <c r="K20" s="16"/>
      <c r="L20" s="15">
        <v>0</v>
      </c>
      <c r="M20" s="15"/>
      <c r="N20" s="15"/>
      <c r="O20" s="15"/>
      <c r="P20" s="15"/>
      <c r="Q20" s="15"/>
      <c r="R20" s="16"/>
      <c r="S20" s="16"/>
      <c r="T20" s="16"/>
      <c r="U20" s="16"/>
      <c r="AG20" s="20" t="s">
        <v>94</v>
      </c>
    </row>
    <row r="21" spans="1:33" x14ac:dyDescent="0.25">
      <c r="A21" s="16"/>
      <c r="B21" s="16"/>
      <c r="C21" s="16"/>
      <c r="D21" s="33"/>
      <c r="E21" s="33"/>
      <c r="F21" s="16"/>
      <c r="G21" s="16"/>
      <c r="H21" s="16"/>
      <c r="I21" s="16"/>
      <c r="J21" s="16"/>
      <c r="K21" s="16"/>
      <c r="L21" s="15">
        <v>0</v>
      </c>
      <c r="M21" s="15"/>
      <c r="N21" s="15"/>
      <c r="O21" s="15"/>
      <c r="P21" s="15"/>
      <c r="Q21" s="15"/>
      <c r="R21" s="16"/>
      <c r="S21" s="16"/>
      <c r="T21" s="16"/>
      <c r="U21" s="16"/>
      <c r="AG21" s="20" t="s">
        <v>94</v>
      </c>
    </row>
    <row r="22" spans="1:33" x14ac:dyDescent="0.25">
      <c r="A22" s="16"/>
      <c r="B22" s="16"/>
      <c r="C22" s="16"/>
      <c r="D22" s="33"/>
      <c r="E22" s="33"/>
      <c r="F22" s="16"/>
      <c r="G22" s="16"/>
      <c r="H22" s="16"/>
      <c r="I22" s="16"/>
      <c r="J22" s="16"/>
      <c r="K22" s="16"/>
      <c r="L22" s="15">
        <v>0</v>
      </c>
      <c r="M22" s="15"/>
      <c r="N22" s="15"/>
      <c r="O22" s="15"/>
      <c r="P22" s="15"/>
      <c r="Q22" s="15"/>
      <c r="R22" s="16"/>
      <c r="S22" s="16"/>
      <c r="T22" s="16"/>
      <c r="U22" s="16"/>
      <c r="AG22" s="20" t="s">
        <v>94</v>
      </c>
    </row>
    <row r="23" spans="1:33" x14ac:dyDescent="0.25">
      <c r="A23" s="16"/>
      <c r="B23" s="16"/>
      <c r="C23" s="16"/>
      <c r="D23" s="33"/>
      <c r="E23" s="33"/>
      <c r="F23" s="16"/>
      <c r="G23" s="16"/>
      <c r="H23" s="16"/>
      <c r="I23" s="16"/>
      <c r="J23" s="16"/>
      <c r="K23" s="16"/>
      <c r="L23" s="15">
        <v>0</v>
      </c>
      <c r="M23" s="15"/>
      <c r="N23" s="15"/>
      <c r="O23" s="15"/>
      <c r="P23" s="15"/>
      <c r="Q23" s="15"/>
      <c r="R23" s="16"/>
      <c r="S23" s="16"/>
      <c r="T23" s="16"/>
      <c r="U23" s="16"/>
      <c r="AG23" s="20" t="s">
        <v>94</v>
      </c>
    </row>
    <row r="24" spans="1:33" x14ac:dyDescent="0.25">
      <c r="A24" s="16"/>
      <c r="B24" s="16"/>
      <c r="C24" s="16"/>
      <c r="D24" s="33"/>
      <c r="E24" s="33"/>
      <c r="F24" s="16"/>
      <c r="G24" s="16"/>
      <c r="H24" s="16"/>
      <c r="I24" s="16"/>
      <c r="J24" s="16"/>
      <c r="K24" s="16"/>
      <c r="L24" s="15">
        <v>0</v>
      </c>
      <c r="M24" s="15"/>
      <c r="N24" s="15"/>
      <c r="O24" s="15"/>
      <c r="P24" s="15"/>
      <c r="Q24" s="15"/>
      <c r="R24" s="16"/>
      <c r="S24" s="16"/>
      <c r="T24" s="16"/>
      <c r="U24" s="16"/>
      <c r="AG24" s="20" t="s">
        <v>94</v>
      </c>
    </row>
    <row r="25" spans="1:33" x14ac:dyDescent="0.25">
      <c r="A25" s="16"/>
      <c r="B25" s="16"/>
      <c r="C25" s="16"/>
      <c r="D25" s="33"/>
      <c r="E25" s="33"/>
      <c r="F25" s="16"/>
      <c r="G25" s="16"/>
      <c r="H25" s="16"/>
      <c r="I25" s="16"/>
      <c r="J25" s="16"/>
      <c r="K25" s="16"/>
      <c r="L25" s="15">
        <v>0</v>
      </c>
      <c r="M25" s="15"/>
      <c r="N25" s="15"/>
      <c r="O25" s="15"/>
      <c r="P25" s="15"/>
      <c r="Q25" s="15"/>
      <c r="R25" s="16"/>
      <c r="S25" s="16"/>
      <c r="T25" s="16"/>
      <c r="U25" s="16"/>
      <c r="AG25" s="20" t="s">
        <v>94</v>
      </c>
    </row>
    <row r="26" spans="1:33" x14ac:dyDescent="0.25">
      <c r="A26" s="16"/>
      <c r="B26" s="16"/>
      <c r="C26" s="16"/>
      <c r="D26" s="33"/>
      <c r="E26" s="33"/>
      <c r="F26" s="16"/>
      <c r="G26" s="16"/>
      <c r="H26" s="16"/>
      <c r="I26" s="16"/>
      <c r="J26" s="16"/>
      <c r="K26" s="16"/>
      <c r="L26" s="15">
        <v>0</v>
      </c>
      <c r="M26" s="15"/>
      <c r="N26" s="15"/>
      <c r="O26" s="15"/>
      <c r="P26" s="15"/>
      <c r="Q26" s="15"/>
      <c r="R26" s="16"/>
      <c r="S26" s="16"/>
      <c r="T26" s="16"/>
      <c r="U26" s="16"/>
      <c r="AG26" s="20" t="s">
        <v>94</v>
      </c>
    </row>
    <row r="27" spans="1:33" x14ac:dyDescent="0.25">
      <c r="A27" s="16"/>
      <c r="B27" s="16"/>
      <c r="C27" s="16"/>
      <c r="D27" s="33"/>
      <c r="E27" s="33"/>
      <c r="F27" s="16"/>
      <c r="G27" s="16"/>
      <c r="H27" s="16"/>
      <c r="I27" s="16"/>
      <c r="J27" s="16"/>
      <c r="K27" s="16"/>
      <c r="L27" s="15">
        <v>0</v>
      </c>
      <c r="M27" s="15"/>
      <c r="N27" s="15"/>
      <c r="O27" s="15"/>
      <c r="P27" s="15"/>
      <c r="Q27" s="15"/>
      <c r="R27" s="16"/>
      <c r="S27" s="16"/>
      <c r="T27" s="16"/>
      <c r="U27" s="16"/>
      <c r="AG27" s="20" t="s">
        <v>94</v>
      </c>
    </row>
    <row r="28" spans="1:33" x14ac:dyDescent="0.25">
      <c r="A28" s="16"/>
      <c r="B28" s="16"/>
      <c r="C28" s="16"/>
      <c r="D28" s="33"/>
      <c r="E28" s="33"/>
      <c r="F28" s="16"/>
      <c r="G28" s="16"/>
      <c r="H28" s="16"/>
      <c r="I28" s="16"/>
      <c r="J28" s="16"/>
      <c r="K28" s="16"/>
      <c r="L28" s="15">
        <v>0</v>
      </c>
      <c r="M28" s="15"/>
      <c r="N28" s="15"/>
      <c r="O28" s="15"/>
      <c r="P28" s="15"/>
      <c r="Q28" s="15"/>
      <c r="R28" s="16"/>
      <c r="S28" s="16"/>
      <c r="T28" s="16"/>
      <c r="U28" s="16"/>
      <c r="AG28" s="20" t="s">
        <v>94</v>
      </c>
    </row>
    <row r="29" spans="1:33" x14ac:dyDescent="0.25">
      <c r="A29" s="16"/>
      <c r="B29" s="16"/>
      <c r="C29" s="16"/>
      <c r="D29" s="33"/>
      <c r="E29" s="33"/>
      <c r="F29" s="16"/>
      <c r="G29" s="16"/>
      <c r="H29" s="16"/>
      <c r="I29" s="16"/>
      <c r="J29" s="16"/>
      <c r="K29" s="16"/>
      <c r="L29" s="15">
        <v>0</v>
      </c>
      <c r="M29" s="15"/>
      <c r="N29" s="15"/>
      <c r="O29" s="15"/>
      <c r="P29" s="15"/>
      <c r="Q29" s="15"/>
      <c r="R29" s="16"/>
      <c r="S29" s="16"/>
      <c r="T29" s="16"/>
      <c r="U29" s="16"/>
      <c r="AG29" s="20" t="s">
        <v>94</v>
      </c>
    </row>
    <row r="30" spans="1:33" x14ac:dyDescent="0.25">
      <c r="A30" s="16"/>
      <c r="B30" s="16"/>
      <c r="C30" s="16"/>
      <c r="D30" s="33"/>
      <c r="E30" s="33"/>
      <c r="F30" s="16"/>
      <c r="G30" s="16"/>
      <c r="H30" s="16"/>
      <c r="I30" s="16"/>
      <c r="J30" s="16"/>
      <c r="K30" s="16"/>
      <c r="L30" s="15">
        <v>0</v>
      </c>
      <c r="M30" s="15"/>
      <c r="N30" s="15"/>
      <c r="O30" s="15"/>
      <c r="P30" s="15"/>
      <c r="Q30" s="15"/>
      <c r="R30" s="16"/>
      <c r="S30" s="16"/>
      <c r="T30" s="16"/>
      <c r="U30" s="16"/>
      <c r="AG30" s="20" t="s">
        <v>94</v>
      </c>
    </row>
    <row r="31" spans="1:33" x14ac:dyDescent="0.25">
      <c r="A31" s="16"/>
      <c r="B31" s="16"/>
      <c r="C31" s="16"/>
      <c r="D31" s="33"/>
      <c r="E31" s="33"/>
      <c r="F31" s="16"/>
      <c r="G31" s="16"/>
      <c r="H31" s="16"/>
      <c r="I31" s="16"/>
      <c r="J31" s="16"/>
      <c r="K31" s="16"/>
      <c r="L31" s="15">
        <v>0</v>
      </c>
      <c r="M31" s="15"/>
      <c r="N31" s="15"/>
      <c r="O31" s="15"/>
      <c r="P31" s="15"/>
      <c r="Q31" s="15"/>
      <c r="R31" s="16"/>
      <c r="S31" s="16"/>
      <c r="T31" s="16"/>
      <c r="U31" s="16"/>
      <c r="AG31" s="20" t="s">
        <v>94</v>
      </c>
    </row>
    <row r="32" spans="1:33" x14ac:dyDescent="0.25">
      <c r="A32" s="16"/>
      <c r="B32" s="16"/>
      <c r="C32" s="16"/>
      <c r="D32" s="33"/>
      <c r="E32" s="33"/>
      <c r="F32" s="16"/>
      <c r="G32" s="16"/>
      <c r="H32" s="16"/>
      <c r="I32" s="16"/>
      <c r="J32" s="16"/>
      <c r="K32" s="16"/>
      <c r="L32" s="15">
        <v>0</v>
      </c>
      <c r="M32" s="15"/>
      <c r="N32" s="15"/>
      <c r="O32" s="15"/>
      <c r="P32" s="15"/>
      <c r="Q32" s="15"/>
      <c r="R32" s="16"/>
      <c r="S32" s="16"/>
      <c r="T32" s="16"/>
      <c r="U32" s="16"/>
      <c r="AG32" s="20" t="s">
        <v>94</v>
      </c>
    </row>
    <row r="33" spans="1:33" x14ac:dyDescent="0.25">
      <c r="A33" s="16"/>
      <c r="B33" s="16"/>
      <c r="C33" s="16"/>
      <c r="D33" s="33"/>
      <c r="E33" s="33"/>
      <c r="F33" s="16"/>
      <c r="G33" s="16"/>
      <c r="H33" s="16"/>
      <c r="I33" s="16"/>
      <c r="J33" s="16"/>
      <c r="K33" s="16"/>
      <c r="L33" s="15">
        <v>0</v>
      </c>
      <c r="M33" s="15"/>
      <c r="N33" s="15"/>
      <c r="O33" s="15"/>
      <c r="P33" s="15"/>
      <c r="Q33" s="15"/>
      <c r="R33" s="16"/>
      <c r="S33" s="16"/>
      <c r="T33" s="16"/>
      <c r="U33" s="16"/>
      <c r="AG33" s="20" t="s">
        <v>94</v>
      </c>
    </row>
    <row r="34" spans="1:33" x14ac:dyDescent="0.25">
      <c r="A34" s="16"/>
      <c r="B34" s="16"/>
      <c r="C34" s="16"/>
      <c r="D34" s="33"/>
      <c r="E34" s="33"/>
      <c r="F34" s="16"/>
      <c r="G34" s="16"/>
      <c r="H34" s="16"/>
      <c r="I34" s="16"/>
      <c r="J34" s="16"/>
      <c r="K34" s="16"/>
      <c r="L34" s="15">
        <v>0</v>
      </c>
      <c r="M34" s="15"/>
      <c r="N34" s="15"/>
      <c r="O34" s="15"/>
      <c r="P34" s="15"/>
      <c r="Q34" s="15"/>
      <c r="R34" s="16"/>
      <c r="S34" s="16"/>
      <c r="T34" s="16"/>
      <c r="U34" s="16"/>
      <c r="AG34" s="20" t="s">
        <v>94</v>
      </c>
    </row>
    <row r="35" spans="1:33" x14ac:dyDescent="0.25">
      <c r="A35" s="16"/>
      <c r="B35" s="16"/>
      <c r="C35" s="16"/>
      <c r="D35" s="33"/>
      <c r="E35" s="33"/>
      <c r="F35" s="16"/>
      <c r="G35" s="16"/>
      <c r="H35" s="16"/>
      <c r="I35" s="16"/>
      <c r="J35" s="16"/>
      <c r="K35" s="16"/>
      <c r="L35" s="15">
        <v>0</v>
      </c>
      <c r="M35" s="15"/>
      <c r="N35" s="15"/>
      <c r="O35" s="15"/>
      <c r="P35" s="15"/>
      <c r="Q35" s="15"/>
      <c r="R35" s="16"/>
      <c r="S35" s="16"/>
      <c r="T35" s="16"/>
      <c r="U35" s="16"/>
      <c r="AG35" s="20" t="s">
        <v>94</v>
      </c>
    </row>
    <row r="36" spans="1:33" x14ac:dyDescent="0.25">
      <c r="A36" s="16"/>
      <c r="B36" s="16"/>
      <c r="C36" s="16"/>
      <c r="D36" s="33"/>
      <c r="E36" s="33"/>
      <c r="F36" s="16"/>
      <c r="G36" s="16"/>
      <c r="H36" s="16"/>
      <c r="I36" s="16"/>
      <c r="J36" s="16"/>
      <c r="K36" s="16"/>
      <c r="L36" s="15">
        <v>0</v>
      </c>
      <c r="M36" s="15"/>
      <c r="N36" s="15"/>
      <c r="O36" s="15"/>
      <c r="P36" s="15"/>
      <c r="Q36" s="15"/>
      <c r="R36" s="16"/>
      <c r="S36" s="16"/>
      <c r="T36" s="16"/>
      <c r="U36" s="16"/>
      <c r="AG36" s="20" t="s">
        <v>94</v>
      </c>
    </row>
    <row r="37" spans="1:33" x14ac:dyDescent="0.25">
      <c r="A37" s="16"/>
      <c r="B37" s="16"/>
      <c r="C37" s="16"/>
      <c r="D37" s="33"/>
      <c r="E37" s="33"/>
      <c r="F37" s="16"/>
      <c r="G37" s="16"/>
      <c r="H37" s="16"/>
      <c r="I37" s="16"/>
      <c r="J37" s="16"/>
      <c r="K37" s="16"/>
      <c r="L37" s="15">
        <v>0</v>
      </c>
      <c r="M37" s="15"/>
      <c r="N37" s="15"/>
      <c r="O37" s="15"/>
      <c r="P37" s="15"/>
      <c r="Q37" s="15"/>
      <c r="R37" s="16"/>
      <c r="S37" s="16"/>
      <c r="T37" s="16"/>
      <c r="U37" s="16"/>
      <c r="AG37" s="20" t="s">
        <v>94</v>
      </c>
    </row>
    <row r="38" spans="1:33" x14ac:dyDescent="0.25">
      <c r="A38" s="16"/>
      <c r="B38" s="16"/>
      <c r="C38" s="16"/>
      <c r="D38" s="33"/>
      <c r="E38" s="33"/>
      <c r="F38" s="16"/>
      <c r="G38" s="16"/>
      <c r="H38" s="16"/>
      <c r="I38" s="16"/>
      <c r="J38" s="16"/>
      <c r="K38" s="16"/>
      <c r="L38" s="15">
        <v>0</v>
      </c>
      <c r="M38" s="15"/>
      <c r="N38" s="15"/>
      <c r="O38" s="15"/>
      <c r="P38" s="15"/>
      <c r="Q38" s="15"/>
      <c r="R38" s="16"/>
      <c r="S38" s="16"/>
      <c r="T38" s="16"/>
      <c r="U38" s="16"/>
      <c r="AG38" s="20" t="s">
        <v>94</v>
      </c>
    </row>
    <row r="39" spans="1:33" x14ac:dyDescent="0.25">
      <c r="A39" s="16"/>
      <c r="B39" s="16"/>
      <c r="C39" s="16"/>
      <c r="D39" s="33"/>
      <c r="E39" s="33"/>
      <c r="F39" s="16"/>
      <c r="G39" s="16"/>
      <c r="H39" s="16"/>
      <c r="I39" s="16"/>
      <c r="J39" s="16"/>
      <c r="K39" s="16"/>
      <c r="L39" s="15">
        <v>0</v>
      </c>
      <c r="M39" s="15"/>
      <c r="N39" s="15"/>
      <c r="O39" s="15"/>
      <c r="P39" s="15"/>
      <c r="Q39" s="15"/>
      <c r="R39" s="16"/>
      <c r="S39" s="16"/>
      <c r="T39" s="16"/>
      <c r="U39" s="16"/>
      <c r="AG39" s="20" t="s">
        <v>94</v>
      </c>
    </row>
    <row r="40" spans="1:33" x14ac:dyDescent="0.25">
      <c r="A40" s="16"/>
      <c r="B40" s="16"/>
      <c r="C40" s="16"/>
      <c r="D40" s="33"/>
      <c r="E40" s="33"/>
      <c r="F40" s="16"/>
      <c r="G40" s="16"/>
      <c r="H40" s="16"/>
      <c r="I40" s="16"/>
      <c r="J40" s="16"/>
      <c r="K40" s="16"/>
      <c r="L40" s="15">
        <v>0</v>
      </c>
      <c r="M40" s="15"/>
      <c r="N40" s="15"/>
      <c r="O40" s="15"/>
      <c r="P40" s="15"/>
      <c r="Q40" s="15"/>
      <c r="R40" s="16"/>
      <c r="S40" s="16"/>
      <c r="T40" s="16"/>
      <c r="U40" s="16"/>
      <c r="AG40" s="20" t="s">
        <v>94</v>
      </c>
    </row>
    <row r="41" spans="1:33" x14ac:dyDescent="0.25">
      <c r="A41" s="16"/>
      <c r="B41" s="16"/>
      <c r="C41" s="16"/>
      <c r="D41" s="33"/>
      <c r="E41" s="33"/>
      <c r="F41" s="16"/>
      <c r="G41" s="16"/>
      <c r="H41" s="16"/>
      <c r="I41" s="16"/>
      <c r="J41" s="16"/>
      <c r="K41" s="16"/>
      <c r="L41" s="15">
        <v>0</v>
      </c>
      <c r="M41" s="15"/>
      <c r="N41" s="15"/>
      <c r="O41" s="15"/>
      <c r="P41" s="15"/>
      <c r="Q41" s="15"/>
      <c r="R41" s="16"/>
      <c r="S41" s="16"/>
      <c r="T41" s="16"/>
      <c r="U41" s="16"/>
      <c r="AG41" s="20" t="s">
        <v>94</v>
      </c>
    </row>
    <row r="42" spans="1:33" x14ac:dyDescent="0.25">
      <c r="A42" s="16"/>
      <c r="B42" s="16"/>
      <c r="C42" s="16"/>
      <c r="D42" s="33"/>
      <c r="E42" s="33"/>
      <c r="F42" s="16"/>
      <c r="G42" s="16"/>
      <c r="H42" s="16"/>
      <c r="I42" s="16"/>
      <c r="J42" s="16"/>
      <c r="K42" s="16"/>
      <c r="L42" s="15">
        <v>0</v>
      </c>
      <c r="M42" s="15"/>
      <c r="N42" s="15"/>
      <c r="O42" s="15"/>
      <c r="P42" s="15"/>
      <c r="Q42" s="15"/>
      <c r="R42" s="16"/>
      <c r="S42" s="16"/>
      <c r="T42" s="16"/>
      <c r="U42" s="16"/>
      <c r="AG42" s="20" t="s">
        <v>94</v>
      </c>
    </row>
    <row r="43" spans="1:33" x14ac:dyDescent="0.25">
      <c r="A43" s="16"/>
      <c r="B43" s="16"/>
      <c r="C43" s="16"/>
      <c r="D43" s="33"/>
      <c r="E43" s="33"/>
      <c r="F43" s="16"/>
      <c r="G43" s="16"/>
      <c r="H43" s="16"/>
      <c r="I43" s="16"/>
      <c r="J43" s="16"/>
      <c r="K43" s="16"/>
      <c r="L43" s="15">
        <v>0</v>
      </c>
      <c r="M43" s="15"/>
      <c r="N43" s="15"/>
      <c r="O43" s="15"/>
      <c r="P43" s="15"/>
      <c r="Q43" s="15"/>
      <c r="R43" s="16"/>
      <c r="S43" s="16"/>
      <c r="T43" s="16"/>
      <c r="U43" s="16"/>
      <c r="AG43" s="20" t="s">
        <v>94</v>
      </c>
    </row>
    <row r="44" spans="1:33" x14ac:dyDescent="0.25">
      <c r="A44" s="16"/>
      <c r="B44" s="16"/>
      <c r="C44" s="16"/>
      <c r="D44" s="33"/>
      <c r="E44" s="33"/>
      <c r="F44" s="16"/>
      <c r="G44" s="16"/>
      <c r="H44" s="16"/>
      <c r="I44" s="16"/>
      <c r="J44" s="16"/>
      <c r="K44" s="16"/>
      <c r="L44" s="15">
        <v>0</v>
      </c>
      <c r="M44" s="15"/>
      <c r="N44" s="15"/>
      <c r="O44" s="15"/>
      <c r="P44" s="15"/>
      <c r="Q44" s="15"/>
      <c r="R44" s="16"/>
      <c r="S44" s="16"/>
      <c r="T44" s="16"/>
      <c r="U44" s="16"/>
      <c r="AG44" s="20" t="s">
        <v>94</v>
      </c>
    </row>
    <row r="45" spans="1:33" x14ac:dyDescent="0.25">
      <c r="A45" s="16"/>
      <c r="B45" s="16"/>
      <c r="C45" s="16"/>
      <c r="D45" s="33"/>
      <c r="E45" s="33"/>
      <c r="F45" s="16"/>
      <c r="G45" s="16"/>
      <c r="H45" s="16"/>
      <c r="I45" s="16"/>
      <c r="J45" s="16"/>
      <c r="K45" s="16"/>
      <c r="L45" s="15">
        <v>0</v>
      </c>
      <c r="M45" s="15"/>
      <c r="N45" s="15"/>
      <c r="O45" s="15"/>
      <c r="P45" s="15"/>
      <c r="Q45" s="15"/>
      <c r="R45" s="16"/>
      <c r="S45" s="16"/>
      <c r="T45" s="16"/>
      <c r="U45" s="16"/>
      <c r="AG45" s="20" t="s">
        <v>94</v>
      </c>
    </row>
    <row r="46" spans="1:33" x14ac:dyDescent="0.25">
      <c r="A46" s="16"/>
      <c r="B46" s="16"/>
      <c r="C46" s="16"/>
      <c r="D46" s="33"/>
      <c r="E46" s="33"/>
      <c r="F46" s="16"/>
      <c r="G46" s="16"/>
      <c r="H46" s="16"/>
      <c r="I46" s="16"/>
      <c r="J46" s="16"/>
      <c r="K46" s="16"/>
      <c r="L46" s="15">
        <v>0</v>
      </c>
      <c r="M46" s="15"/>
      <c r="N46" s="15"/>
      <c r="O46" s="15"/>
      <c r="P46" s="15"/>
      <c r="Q46" s="15"/>
      <c r="R46" s="16"/>
      <c r="S46" s="16"/>
      <c r="T46" s="16"/>
      <c r="U46" s="16"/>
      <c r="AG46" s="20" t="s">
        <v>94</v>
      </c>
    </row>
    <row r="47" spans="1:33" x14ac:dyDescent="0.25">
      <c r="A47" s="16"/>
      <c r="B47" s="16"/>
      <c r="C47" s="16"/>
      <c r="D47" s="33"/>
      <c r="E47" s="33"/>
      <c r="F47" s="16"/>
      <c r="G47" s="16"/>
      <c r="H47" s="16"/>
      <c r="I47" s="16"/>
      <c r="J47" s="16"/>
      <c r="K47" s="16"/>
      <c r="L47" s="15">
        <v>0</v>
      </c>
      <c r="M47" s="15"/>
      <c r="N47" s="15"/>
      <c r="O47" s="15"/>
      <c r="P47" s="15"/>
      <c r="Q47" s="15"/>
      <c r="R47" s="16"/>
      <c r="S47" s="16"/>
      <c r="T47" s="16"/>
      <c r="U47" s="16"/>
      <c r="AG47" s="20" t="s">
        <v>94</v>
      </c>
    </row>
    <row r="48" spans="1:33" x14ac:dyDescent="0.25">
      <c r="A48" s="16"/>
      <c r="B48" s="16"/>
      <c r="C48" s="16"/>
      <c r="D48" s="33"/>
      <c r="E48" s="33"/>
      <c r="F48" s="16"/>
      <c r="G48" s="16"/>
      <c r="H48" s="16"/>
      <c r="I48" s="16"/>
      <c r="J48" s="16"/>
      <c r="K48" s="16"/>
      <c r="L48" s="15">
        <v>0</v>
      </c>
      <c r="M48" s="15"/>
      <c r="N48" s="15"/>
      <c r="O48" s="15"/>
      <c r="P48" s="15"/>
      <c r="Q48" s="15"/>
      <c r="R48" s="16"/>
      <c r="S48" s="16"/>
      <c r="T48" s="16"/>
      <c r="U48" s="16"/>
      <c r="AG48" s="20" t="s">
        <v>94</v>
      </c>
    </row>
    <row r="49" spans="1:33" x14ac:dyDescent="0.25">
      <c r="A49" s="16"/>
      <c r="B49" s="16"/>
      <c r="C49" s="16"/>
      <c r="D49" s="33"/>
      <c r="E49" s="33"/>
      <c r="F49" s="16"/>
      <c r="G49" s="16"/>
      <c r="H49" s="16"/>
      <c r="I49" s="16"/>
      <c r="J49" s="16"/>
      <c r="K49" s="16"/>
      <c r="L49" s="15">
        <v>0</v>
      </c>
      <c r="M49" s="15"/>
      <c r="N49" s="15"/>
      <c r="O49" s="15"/>
      <c r="P49" s="15"/>
      <c r="Q49" s="15"/>
      <c r="R49" s="16"/>
      <c r="S49" s="16"/>
      <c r="T49" s="16"/>
      <c r="U49" s="16"/>
      <c r="AG49" s="20" t="s">
        <v>94</v>
      </c>
    </row>
    <row r="50" spans="1:33" x14ac:dyDescent="0.25">
      <c r="A50" s="16"/>
      <c r="B50" s="16"/>
      <c r="C50" s="16"/>
      <c r="D50" s="33"/>
      <c r="E50" s="33"/>
      <c r="F50" s="16"/>
      <c r="G50" s="16"/>
      <c r="H50" s="16"/>
      <c r="I50" s="16"/>
      <c r="J50" s="16"/>
      <c r="K50" s="16"/>
      <c r="L50" s="15">
        <v>0</v>
      </c>
      <c r="M50" s="15"/>
      <c r="N50" s="15"/>
      <c r="O50" s="15"/>
      <c r="P50" s="15"/>
      <c r="Q50" s="15"/>
      <c r="R50" s="16"/>
      <c r="S50" s="16"/>
      <c r="T50" s="16"/>
      <c r="U50" s="16"/>
      <c r="AG50" s="20" t="s">
        <v>94</v>
      </c>
    </row>
    <row r="51" spans="1:33" x14ac:dyDescent="0.25">
      <c r="A51" s="16"/>
      <c r="B51" s="16"/>
      <c r="C51" s="16"/>
      <c r="D51" s="33"/>
      <c r="E51" s="33"/>
      <c r="F51" s="16"/>
      <c r="G51" s="16"/>
      <c r="H51" s="16"/>
      <c r="I51" s="16"/>
      <c r="J51" s="16"/>
      <c r="K51" s="16"/>
      <c r="L51" s="15">
        <v>0</v>
      </c>
      <c r="M51" s="15"/>
      <c r="N51" s="15"/>
      <c r="O51" s="15"/>
      <c r="P51" s="15"/>
      <c r="Q51" s="15"/>
      <c r="R51" s="16"/>
      <c r="S51" s="16"/>
      <c r="T51" s="16"/>
      <c r="U51" s="16"/>
      <c r="AG51" s="20" t="s">
        <v>94</v>
      </c>
    </row>
    <row r="52" spans="1:33" x14ac:dyDescent="0.25">
      <c r="A52" s="16"/>
      <c r="B52" s="16"/>
      <c r="C52" s="16"/>
      <c r="D52" s="33"/>
      <c r="E52" s="33"/>
      <c r="F52" s="16"/>
      <c r="G52" s="16"/>
      <c r="H52" s="16"/>
      <c r="I52" s="16"/>
      <c r="J52" s="16"/>
      <c r="K52" s="16"/>
      <c r="L52" s="15">
        <v>0</v>
      </c>
      <c r="M52" s="15"/>
      <c r="N52" s="15"/>
      <c r="O52" s="15"/>
      <c r="P52" s="15"/>
      <c r="Q52" s="15"/>
      <c r="R52" s="16"/>
      <c r="S52" s="16"/>
      <c r="T52" s="16"/>
      <c r="U52" s="16"/>
      <c r="AG52" s="20" t="s">
        <v>94</v>
      </c>
    </row>
    <row r="53" spans="1:33" x14ac:dyDescent="0.25">
      <c r="A53" s="16"/>
      <c r="B53" s="16"/>
      <c r="C53" s="16"/>
      <c r="D53" s="33"/>
      <c r="E53" s="33"/>
      <c r="F53" s="16"/>
      <c r="G53" s="16"/>
      <c r="H53" s="16"/>
      <c r="I53" s="16"/>
      <c r="J53" s="16"/>
      <c r="K53" s="16"/>
      <c r="L53" s="15">
        <v>0</v>
      </c>
      <c r="M53" s="15"/>
      <c r="N53" s="15"/>
      <c r="O53" s="15"/>
      <c r="P53" s="15"/>
      <c r="Q53" s="15"/>
      <c r="R53" s="16"/>
      <c r="S53" s="16"/>
      <c r="T53" s="16"/>
      <c r="U53" s="16"/>
      <c r="AG53" s="20" t="s">
        <v>94</v>
      </c>
    </row>
    <row r="54" spans="1:33" x14ac:dyDescent="0.25">
      <c r="A54" s="16"/>
      <c r="B54" s="16"/>
      <c r="C54" s="16"/>
      <c r="D54" s="33"/>
      <c r="E54" s="33"/>
      <c r="F54" s="16"/>
      <c r="G54" s="16"/>
      <c r="H54" s="16"/>
      <c r="I54" s="16"/>
      <c r="J54" s="16"/>
      <c r="K54" s="16"/>
      <c r="L54" s="15">
        <v>0</v>
      </c>
      <c r="M54" s="15"/>
      <c r="N54" s="15"/>
      <c r="O54" s="15"/>
      <c r="P54" s="15"/>
      <c r="Q54" s="15"/>
      <c r="R54" s="16"/>
      <c r="S54" s="16"/>
      <c r="T54" s="16"/>
      <c r="U54" s="16"/>
      <c r="AG54" s="20" t="s">
        <v>94</v>
      </c>
    </row>
    <row r="55" spans="1:33" x14ac:dyDescent="0.25">
      <c r="A55" s="16"/>
      <c r="B55" s="16"/>
      <c r="C55" s="16"/>
      <c r="D55" s="33"/>
      <c r="E55" s="33"/>
      <c r="F55" s="16"/>
      <c r="G55" s="16"/>
      <c r="H55" s="16"/>
      <c r="I55" s="16"/>
      <c r="J55" s="16"/>
      <c r="K55" s="16"/>
      <c r="L55" s="15">
        <v>0</v>
      </c>
      <c r="M55" s="15"/>
      <c r="N55" s="15"/>
      <c r="O55" s="15"/>
      <c r="P55" s="15"/>
      <c r="Q55" s="15"/>
      <c r="R55" s="16"/>
      <c r="S55" s="16"/>
      <c r="T55" s="16"/>
      <c r="U55" s="16"/>
      <c r="AG55" s="20" t="s">
        <v>94</v>
      </c>
    </row>
    <row r="56" spans="1:33" x14ac:dyDescent="0.25">
      <c r="A56" s="16"/>
      <c r="B56" s="16"/>
      <c r="C56" s="16"/>
      <c r="D56" s="33"/>
      <c r="E56" s="33"/>
      <c r="F56" s="16"/>
      <c r="G56" s="16"/>
      <c r="H56" s="16"/>
      <c r="I56" s="16"/>
      <c r="J56" s="16"/>
      <c r="K56" s="16"/>
      <c r="L56" s="15">
        <v>0</v>
      </c>
      <c r="M56" s="15"/>
      <c r="N56" s="15"/>
      <c r="O56" s="15"/>
      <c r="P56" s="15"/>
      <c r="Q56" s="15"/>
      <c r="R56" s="16"/>
      <c r="S56" s="16"/>
      <c r="T56" s="16"/>
      <c r="U56" s="16"/>
      <c r="AG56" s="20" t="s">
        <v>94</v>
      </c>
    </row>
    <row r="57" spans="1:33" x14ac:dyDescent="0.25">
      <c r="A57" s="16"/>
      <c r="B57" s="16"/>
      <c r="C57" s="16"/>
      <c r="D57" s="33"/>
      <c r="E57" s="33"/>
      <c r="F57" s="16"/>
      <c r="G57" s="16"/>
      <c r="H57" s="16"/>
      <c r="I57" s="16"/>
      <c r="J57" s="16"/>
      <c r="K57" s="16"/>
      <c r="L57" s="15">
        <v>0</v>
      </c>
      <c r="M57" s="15"/>
      <c r="N57" s="15"/>
      <c r="O57" s="15"/>
      <c r="P57" s="15"/>
      <c r="Q57" s="15"/>
      <c r="R57" s="16"/>
      <c r="S57" s="16"/>
      <c r="T57" s="16"/>
      <c r="U57" s="16"/>
      <c r="AG57" s="20" t="s">
        <v>94</v>
      </c>
    </row>
    <row r="58" spans="1:33" x14ac:dyDescent="0.25">
      <c r="A58" s="16"/>
      <c r="B58" s="16"/>
      <c r="C58" s="16"/>
      <c r="D58" s="33"/>
      <c r="E58" s="33"/>
      <c r="F58" s="16"/>
      <c r="G58" s="16"/>
      <c r="H58" s="16"/>
      <c r="I58" s="16"/>
      <c r="J58" s="16"/>
      <c r="K58" s="16"/>
      <c r="L58" s="15">
        <v>0</v>
      </c>
      <c r="M58" s="15"/>
      <c r="N58" s="15"/>
      <c r="O58" s="15"/>
      <c r="P58" s="15"/>
      <c r="Q58" s="15"/>
      <c r="R58" s="16"/>
      <c r="S58" s="16"/>
      <c r="T58" s="16"/>
      <c r="U58" s="16"/>
      <c r="AG58" s="20" t="s">
        <v>94</v>
      </c>
    </row>
    <row r="59" spans="1:33" x14ac:dyDescent="0.25">
      <c r="A59" s="16"/>
      <c r="B59" s="16"/>
      <c r="C59" s="16"/>
      <c r="D59" s="33"/>
      <c r="E59" s="33"/>
      <c r="F59" s="16"/>
      <c r="G59" s="16"/>
      <c r="H59" s="16"/>
      <c r="I59" s="16"/>
      <c r="J59" s="16"/>
      <c r="K59" s="16"/>
      <c r="L59" s="15">
        <v>0</v>
      </c>
      <c r="M59" s="15"/>
      <c r="N59" s="15"/>
      <c r="O59" s="15"/>
      <c r="P59" s="15"/>
      <c r="Q59" s="15"/>
      <c r="R59" s="16"/>
      <c r="S59" s="16"/>
      <c r="T59" s="16"/>
      <c r="U59" s="16"/>
      <c r="AG59" s="20" t="s">
        <v>94</v>
      </c>
    </row>
    <row r="60" spans="1:33" x14ac:dyDescent="0.25">
      <c r="A60" s="16"/>
      <c r="B60" s="16"/>
      <c r="C60" s="16"/>
      <c r="D60" s="33"/>
      <c r="E60" s="33"/>
      <c r="F60" s="16"/>
      <c r="G60" s="16"/>
      <c r="H60" s="16"/>
      <c r="I60" s="16"/>
      <c r="J60" s="16"/>
      <c r="K60" s="16"/>
      <c r="L60" s="15">
        <v>0</v>
      </c>
      <c r="M60" s="15"/>
      <c r="N60" s="15"/>
      <c r="O60" s="15"/>
      <c r="P60" s="15"/>
      <c r="Q60" s="15"/>
      <c r="R60" s="16"/>
      <c r="S60" s="16"/>
      <c r="T60" s="16"/>
      <c r="U60" s="16"/>
      <c r="AG60" s="20" t="s">
        <v>94</v>
      </c>
    </row>
    <row r="61" spans="1:33" x14ac:dyDescent="0.25">
      <c r="A61" s="16"/>
      <c r="B61" s="16"/>
      <c r="C61" s="16"/>
      <c r="D61" s="33"/>
      <c r="E61" s="33"/>
      <c r="F61" s="16"/>
      <c r="G61" s="16"/>
      <c r="H61" s="16"/>
      <c r="I61" s="16"/>
      <c r="J61" s="16"/>
      <c r="K61" s="16"/>
      <c r="L61" s="15">
        <v>0</v>
      </c>
      <c r="M61" s="15"/>
      <c r="N61" s="15"/>
      <c r="O61" s="15"/>
      <c r="P61" s="15"/>
      <c r="Q61" s="15"/>
      <c r="R61" s="16"/>
      <c r="S61" s="16"/>
      <c r="T61" s="16"/>
      <c r="U61" s="16"/>
      <c r="AG61" s="20" t="s">
        <v>94</v>
      </c>
    </row>
    <row r="62" spans="1:33" x14ac:dyDescent="0.25">
      <c r="A62" s="16"/>
      <c r="B62" s="16"/>
      <c r="C62" s="16"/>
      <c r="D62" s="33"/>
      <c r="E62" s="33"/>
      <c r="F62" s="16"/>
      <c r="G62" s="16"/>
      <c r="H62" s="16"/>
      <c r="I62" s="16"/>
      <c r="J62" s="16"/>
      <c r="K62" s="16"/>
      <c r="L62" s="15">
        <v>0</v>
      </c>
      <c r="M62" s="15"/>
      <c r="N62" s="15"/>
      <c r="O62" s="15"/>
      <c r="P62" s="15"/>
      <c r="Q62" s="15"/>
      <c r="R62" s="16"/>
      <c r="S62" s="16"/>
      <c r="T62" s="16"/>
      <c r="U62" s="16"/>
      <c r="AG62" s="20" t="s">
        <v>94</v>
      </c>
    </row>
    <row r="63" spans="1:33" x14ac:dyDescent="0.25">
      <c r="A63" s="16"/>
      <c r="B63" s="16"/>
      <c r="C63" s="16"/>
      <c r="D63" s="33"/>
      <c r="E63" s="33"/>
      <c r="F63" s="16"/>
      <c r="G63" s="16"/>
      <c r="H63" s="16"/>
      <c r="I63" s="16"/>
      <c r="J63" s="16"/>
      <c r="K63" s="16"/>
      <c r="L63" s="15">
        <v>0</v>
      </c>
      <c r="M63" s="15"/>
      <c r="N63" s="15"/>
      <c r="O63" s="15"/>
      <c r="P63" s="15"/>
      <c r="Q63" s="15"/>
      <c r="R63" s="16"/>
      <c r="S63" s="16"/>
      <c r="T63" s="16"/>
      <c r="U63" s="16"/>
      <c r="AG63" s="20" t="s">
        <v>94</v>
      </c>
    </row>
    <row r="64" spans="1:33" x14ac:dyDescent="0.25">
      <c r="A64" s="16"/>
      <c r="B64" s="16"/>
      <c r="C64" s="16"/>
      <c r="D64" s="33"/>
      <c r="E64" s="33"/>
      <c r="F64" s="16"/>
      <c r="G64" s="16"/>
      <c r="H64" s="16"/>
      <c r="I64" s="16"/>
      <c r="J64" s="16"/>
      <c r="K64" s="16"/>
      <c r="L64" s="15">
        <v>0</v>
      </c>
      <c r="M64" s="15"/>
      <c r="N64" s="15"/>
      <c r="O64" s="15"/>
      <c r="P64" s="15"/>
      <c r="Q64" s="15"/>
      <c r="R64" s="16"/>
      <c r="S64" s="16"/>
      <c r="T64" s="16"/>
      <c r="U64" s="16"/>
      <c r="AG64" s="20" t="s">
        <v>94</v>
      </c>
    </row>
    <row r="65" spans="1:33" x14ac:dyDescent="0.25">
      <c r="A65" s="16"/>
      <c r="B65" s="16"/>
      <c r="C65" s="16"/>
      <c r="D65" s="33"/>
      <c r="E65" s="33"/>
      <c r="F65" s="16"/>
      <c r="G65" s="16"/>
      <c r="H65" s="16"/>
      <c r="I65" s="16"/>
      <c r="J65" s="16"/>
      <c r="K65" s="16"/>
      <c r="L65" s="15">
        <v>0</v>
      </c>
      <c r="M65" s="15"/>
      <c r="N65" s="15"/>
      <c r="O65" s="15"/>
      <c r="P65" s="15"/>
      <c r="Q65" s="15"/>
      <c r="R65" s="16"/>
      <c r="S65" s="16"/>
      <c r="T65" s="16"/>
      <c r="U65" s="16"/>
      <c r="AG65" s="20" t="s">
        <v>94</v>
      </c>
    </row>
    <row r="66" spans="1:33" x14ac:dyDescent="0.25">
      <c r="A66" s="16"/>
      <c r="B66" s="16"/>
      <c r="C66" s="16"/>
      <c r="D66" s="33"/>
      <c r="E66" s="33"/>
      <c r="F66" s="16"/>
      <c r="G66" s="16"/>
      <c r="H66" s="16"/>
      <c r="I66" s="16"/>
      <c r="J66" s="16"/>
      <c r="K66" s="16"/>
      <c r="L66" s="15">
        <v>0</v>
      </c>
      <c r="M66" s="15"/>
      <c r="N66" s="15"/>
      <c r="O66" s="15"/>
      <c r="P66" s="15"/>
      <c r="Q66" s="15"/>
      <c r="R66" s="16"/>
      <c r="S66" s="16"/>
      <c r="T66" s="16"/>
      <c r="U66" s="16"/>
      <c r="AG66" s="20" t="s">
        <v>94</v>
      </c>
    </row>
    <row r="67" spans="1:33" x14ac:dyDescent="0.25">
      <c r="A67" s="16"/>
      <c r="B67" s="16"/>
      <c r="C67" s="16"/>
      <c r="D67" s="33"/>
      <c r="E67" s="33"/>
      <c r="F67" s="16"/>
      <c r="G67" s="16"/>
      <c r="H67" s="16"/>
      <c r="I67" s="16"/>
      <c r="J67" s="16"/>
      <c r="K67" s="16"/>
      <c r="L67" s="15">
        <v>0</v>
      </c>
      <c r="M67" s="15"/>
      <c r="N67" s="15"/>
      <c r="O67" s="15"/>
      <c r="P67" s="15"/>
      <c r="Q67" s="15"/>
      <c r="R67" s="16"/>
      <c r="S67" s="16"/>
      <c r="T67" s="16"/>
      <c r="U67" s="16"/>
      <c r="AG67" s="20" t="s">
        <v>94</v>
      </c>
    </row>
    <row r="68" spans="1:33" x14ac:dyDescent="0.25">
      <c r="A68" s="16"/>
      <c r="B68" s="16"/>
      <c r="C68" s="16"/>
      <c r="D68" s="33"/>
      <c r="E68" s="33"/>
      <c r="F68" s="16"/>
      <c r="G68" s="16"/>
      <c r="H68" s="16"/>
      <c r="I68" s="16"/>
      <c r="J68" s="16"/>
      <c r="K68" s="16"/>
      <c r="L68" s="15">
        <v>0</v>
      </c>
      <c r="M68" s="15"/>
      <c r="N68" s="15"/>
      <c r="O68" s="15"/>
      <c r="P68" s="15"/>
      <c r="Q68" s="15"/>
      <c r="R68" s="16"/>
      <c r="S68" s="16"/>
      <c r="T68" s="16"/>
      <c r="U68" s="16"/>
      <c r="AG68" s="20" t="s">
        <v>94</v>
      </c>
    </row>
    <row r="69" spans="1:33" x14ac:dyDescent="0.25">
      <c r="A69" s="16"/>
      <c r="B69" s="16"/>
      <c r="C69" s="16"/>
      <c r="D69" s="33"/>
      <c r="E69" s="33"/>
      <c r="F69" s="16"/>
      <c r="G69" s="16"/>
      <c r="H69" s="16"/>
      <c r="I69" s="16"/>
      <c r="J69" s="16"/>
      <c r="K69" s="16"/>
      <c r="L69" s="15">
        <v>0</v>
      </c>
      <c r="M69" s="15"/>
      <c r="N69" s="15"/>
      <c r="O69" s="15"/>
      <c r="P69" s="15"/>
      <c r="Q69" s="15"/>
      <c r="R69" s="16"/>
      <c r="S69" s="16"/>
      <c r="T69" s="16"/>
      <c r="U69" s="16"/>
      <c r="AG69" s="20" t="s">
        <v>94</v>
      </c>
    </row>
    <row r="70" spans="1:33" x14ac:dyDescent="0.25">
      <c r="A70" s="16"/>
      <c r="B70" s="16"/>
      <c r="C70" s="16"/>
      <c r="D70" s="33"/>
      <c r="E70" s="33"/>
      <c r="F70" s="16"/>
      <c r="G70" s="16"/>
      <c r="H70" s="16"/>
      <c r="I70" s="16"/>
      <c r="J70" s="16"/>
      <c r="K70" s="16"/>
      <c r="L70" s="15">
        <v>0</v>
      </c>
      <c r="M70" s="15"/>
      <c r="N70" s="15"/>
      <c r="O70" s="15"/>
      <c r="P70" s="15"/>
      <c r="Q70" s="15"/>
      <c r="R70" s="16"/>
      <c r="S70" s="16"/>
      <c r="T70" s="16"/>
      <c r="U70" s="16"/>
      <c r="AG70" s="20" t="s">
        <v>94</v>
      </c>
    </row>
    <row r="71" spans="1:33" x14ac:dyDescent="0.25">
      <c r="A71" s="16"/>
      <c r="B71" s="16"/>
      <c r="C71" s="16"/>
      <c r="D71" s="33"/>
      <c r="E71" s="33"/>
      <c r="F71" s="16"/>
      <c r="G71" s="16"/>
      <c r="H71" s="16"/>
      <c r="I71" s="16"/>
      <c r="J71" s="16"/>
      <c r="K71" s="16"/>
      <c r="L71" s="15">
        <v>0</v>
      </c>
      <c r="M71" s="15"/>
      <c r="N71" s="15"/>
      <c r="O71" s="15"/>
      <c r="P71" s="15"/>
      <c r="Q71" s="15"/>
      <c r="R71" s="16"/>
      <c r="S71" s="16"/>
      <c r="T71" s="16"/>
      <c r="U71" s="16"/>
      <c r="AG71" s="20" t="s">
        <v>94</v>
      </c>
    </row>
    <row r="72" spans="1:33" x14ac:dyDescent="0.25">
      <c r="A72" s="16"/>
      <c r="B72" s="16"/>
      <c r="C72" s="16"/>
      <c r="D72" s="33"/>
      <c r="E72" s="33"/>
      <c r="F72" s="16"/>
      <c r="G72" s="16"/>
      <c r="H72" s="16"/>
      <c r="I72" s="16"/>
      <c r="J72" s="16"/>
      <c r="K72" s="16"/>
      <c r="L72" s="15">
        <v>0</v>
      </c>
      <c r="M72" s="15"/>
      <c r="N72" s="15"/>
      <c r="O72" s="15"/>
      <c r="P72" s="15"/>
      <c r="Q72" s="15"/>
      <c r="R72" s="16"/>
      <c r="S72" s="16"/>
      <c r="T72" s="16"/>
      <c r="U72" s="16"/>
      <c r="AG72" s="20" t="s">
        <v>94</v>
      </c>
    </row>
    <row r="73" spans="1:33" x14ac:dyDescent="0.25">
      <c r="A73" s="16"/>
      <c r="B73" s="16"/>
      <c r="C73" s="16"/>
      <c r="D73" s="33"/>
      <c r="E73" s="33"/>
      <c r="F73" s="16"/>
      <c r="G73" s="16"/>
      <c r="H73" s="16"/>
      <c r="I73" s="16"/>
      <c r="J73" s="16"/>
      <c r="K73" s="16"/>
      <c r="L73" s="15">
        <v>0</v>
      </c>
      <c r="M73" s="15"/>
      <c r="N73" s="15"/>
      <c r="O73" s="15"/>
      <c r="P73" s="15"/>
      <c r="Q73" s="15"/>
      <c r="R73" s="16"/>
      <c r="S73" s="16"/>
      <c r="T73" s="16"/>
      <c r="U73" s="16"/>
      <c r="AG73" s="20" t="s">
        <v>94</v>
      </c>
    </row>
    <row r="74" spans="1:33" x14ac:dyDescent="0.25">
      <c r="A74" s="16"/>
      <c r="B74" s="16"/>
      <c r="C74" s="16"/>
      <c r="D74" s="33"/>
      <c r="E74" s="33"/>
      <c r="F74" s="16"/>
      <c r="G74" s="16"/>
      <c r="H74" s="16"/>
      <c r="I74" s="16"/>
      <c r="J74" s="16"/>
      <c r="K74" s="16"/>
      <c r="L74" s="15">
        <v>0</v>
      </c>
      <c r="M74" s="15"/>
      <c r="N74" s="15"/>
      <c r="O74" s="15"/>
      <c r="P74" s="15"/>
      <c r="Q74" s="15"/>
      <c r="R74" s="16"/>
      <c r="S74" s="16"/>
      <c r="T74" s="16"/>
      <c r="U74" s="16"/>
      <c r="AG74" s="20" t="s">
        <v>94</v>
      </c>
    </row>
    <row r="75" spans="1:33" x14ac:dyDescent="0.25">
      <c r="A75" s="16"/>
      <c r="B75" s="16"/>
      <c r="C75" s="16"/>
      <c r="D75" s="33"/>
      <c r="E75" s="33"/>
      <c r="F75" s="16"/>
      <c r="G75" s="16"/>
      <c r="H75" s="16"/>
      <c r="I75" s="16"/>
      <c r="J75" s="16"/>
      <c r="K75" s="16"/>
      <c r="L75" s="15">
        <v>0</v>
      </c>
      <c r="M75" s="15"/>
      <c r="N75" s="15"/>
      <c r="O75" s="15"/>
      <c r="P75" s="15"/>
      <c r="Q75" s="15"/>
      <c r="R75" s="16"/>
      <c r="S75" s="16"/>
      <c r="T75" s="16"/>
      <c r="U75" s="16"/>
      <c r="AG75" s="20" t="s">
        <v>94</v>
      </c>
    </row>
    <row r="76" spans="1:33" x14ac:dyDescent="0.25">
      <c r="A76" s="16"/>
      <c r="B76" s="16"/>
      <c r="C76" s="16"/>
      <c r="D76" s="33"/>
      <c r="E76" s="33"/>
      <c r="F76" s="16"/>
      <c r="G76" s="16"/>
      <c r="H76" s="16"/>
      <c r="I76" s="16"/>
      <c r="J76" s="16"/>
      <c r="K76" s="16"/>
      <c r="L76" s="15">
        <v>0</v>
      </c>
      <c r="M76" s="15"/>
      <c r="N76" s="15"/>
      <c r="O76" s="15"/>
      <c r="P76" s="15"/>
      <c r="Q76" s="15"/>
      <c r="R76" s="16"/>
      <c r="S76" s="16"/>
      <c r="T76" s="16"/>
      <c r="U76" s="16"/>
      <c r="AG76" s="20" t="s">
        <v>94</v>
      </c>
    </row>
    <row r="77" spans="1:33" x14ac:dyDescent="0.25">
      <c r="A77" s="16"/>
      <c r="B77" s="16"/>
      <c r="C77" s="16"/>
      <c r="D77" s="33"/>
      <c r="E77" s="33"/>
      <c r="F77" s="16"/>
      <c r="G77" s="16"/>
      <c r="H77" s="16"/>
      <c r="I77" s="16"/>
      <c r="J77" s="16"/>
      <c r="K77" s="16"/>
      <c r="L77" s="15">
        <v>0</v>
      </c>
      <c r="M77" s="15"/>
      <c r="N77" s="15"/>
      <c r="O77" s="15"/>
      <c r="P77" s="15"/>
      <c r="Q77" s="15"/>
      <c r="R77" s="16"/>
      <c r="S77" s="16"/>
      <c r="T77" s="16"/>
      <c r="U77" s="16"/>
      <c r="AG77" s="20" t="s">
        <v>94</v>
      </c>
    </row>
    <row r="78" spans="1:33" x14ac:dyDescent="0.25">
      <c r="A78" s="16"/>
      <c r="B78" s="16"/>
      <c r="C78" s="16"/>
      <c r="D78" s="33"/>
      <c r="E78" s="33"/>
      <c r="F78" s="16"/>
      <c r="G78" s="16"/>
      <c r="H78" s="16"/>
      <c r="I78" s="16"/>
      <c r="J78" s="16"/>
      <c r="K78" s="16"/>
      <c r="L78" s="15">
        <v>0</v>
      </c>
      <c r="M78" s="15"/>
      <c r="N78" s="15"/>
      <c r="O78" s="15"/>
      <c r="P78" s="15"/>
      <c r="Q78" s="15"/>
      <c r="R78" s="16"/>
      <c r="S78" s="16"/>
      <c r="T78" s="16"/>
      <c r="U78" s="16"/>
      <c r="AG78" s="20" t="s">
        <v>94</v>
      </c>
    </row>
    <row r="79" spans="1:33" x14ac:dyDescent="0.25">
      <c r="A79" s="16"/>
      <c r="B79" s="16"/>
      <c r="C79" s="16"/>
      <c r="D79" s="33"/>
      <c r="E79" s="33"/>
      <c r="F79" s="16"/>
      <c r="G79" s="16"/>
      <c r="H79" s="16"/>
      <c r="I79" s="16"/>
      <c r="J79" s="16"/>
      <c r="K79" s="16"/>
      <c r="L79" s="15">
        <v>0</v>
      </c>
      <c r="M79" s="15"/>
      <c r="N79" s="15"/>
      <c r="O79" s="15"/>
      <c r="P79" s="15"/>
      <c r="Q79" s="15"/>
      <c r="R79" s="16"/>
      <c r="S79" s="16"/>
      <c r="T79" s="16"/>
      <c r="U79" s="16"/>
      <c r="AG79" s="20" t="s">
        <v>94</v>
      </c>
    </row>
    <row r="80" spans="1:33" x14ac:dyDescent="0.25">
      <c r="A80" s="16"/>
      <c r="B80" s="16"/>
      <c r="C80" s="16"/>
      <c r="D80" s="33"/>
      <c r="E80" s="33"/>
      <c r="F80" s="16"/>
      <c r="G80" s="16"/>
      <c r="H80" s="16"/>
      <c r="I80" s="16"/>
      <c r="J80" s="16"/>
      <c r="K80" s="16"/>
      <c r="L80" s="15">
        <v>0</v>
      </c>
      <c r="M80" s="15"/>
      <c r="N80" s="15"/>
      <c r="O80" s="15"/>
      <c r="P80" s="15"/>
      <c r="Q80" s="15"/>
      <c r="R80" s="16"/>
      <c r="S80" s="16"/>
      <c r="T80" s="16"/>
      <c r="U80" s="16"/>
      <c r="AG80" s="20" t="s">
        <v>94</v>
      </c>
    </row>
    <row r="81" spans="1:33" x14ac:dyDescent="0.25">
      <c r="A81" s="16"/>
      <c r="B81" s="16"/>
      <c r="C81" s="16"/>
      <c r="D81" s="33"/>
      <c r="E81" s="33"/>
      <c r="F81" s="16"/>
      <c r="G81" s="16"/>
      <c r="H81" s="16"/>
      <c r="I81" s="16"/>
      <c r="J81" s="16"/>
      <c r="K81" s="16"/>
      <c r="L81" s="15">
        <v>0</v>
      </c>
      <c r="M81" s="15"/>
      <c r="N81" s="15"/>
      <c r="O81" s="15"/>
      <c r="P81" s="15"/>
      <c r="Q81" s="15"/>
      <c r="R81" s="16"/>
      <c r="S81" s="16"/>
      <c r="T81" s="16"/>
      <c r="U81" s="16"/>
      <c r="AG81" s="20" t="s">
        <v>94</v>
      </c>
    </row>
    <row r="82" spans="1:33" x14ac:dyDescent="0.25">
      <c r="A82" s="16"/>
      <c r="B82" s="16"/>
      <c r="C82" s="16"/>
      <c r="D82" s="33"/>
      <c r="E82" s="33"/>
      <c r="F82" s="16"/>
      <c r="G82" s="16"/>
      <c r="H82" s="16"/>
      <c r="I82" s="16"/>
      <c r="J82" s="16"/>
      <c r="K82" s="16"/>
      <c r="L82" s="15">
        <v>0</v>
      </c>
      <c r="M82" s="15"/>
      <c r="N82" s="15"/>
      <c r="O82" s="15"/>
      <c r="P82" s="15"/>
      <c r="Q82" s="15"/>
      <c r="R82" s="16"/>
      <c r="S82" s="16"/>
      <c r="T82" s="16"/>
      <c r="U82" s="16"/>
      <c r="AG82" s="20" t="s">
        <v>94</v>
      </c>
    </row>
    <row r="83" spans="1:33" x14ac:dyDescent="0.25">
      <c r="A83" s="16"/>
      <c r="B83" s="16"/>
      <c r="C83" s="16"/>
      <c r="D83" s="33"/>
      <c r="E83" s="33"/>
      <c r="F83" s="16"/>
      <c r="G83" s="16"/>
      <c r="H83" s="16"/>
      <c r="I83" s="16"/>
      <c r="J83" s="16"/>
      <c r="K83" s="16"/>
      <c r="L83" s="15">
        <v>0</v>
      </c>
      <c r="M83" s="15"/>
      <c r="N83" s="15"/>
      <c r="O83" s="15"/>
      <c r="P83" s="15"/>
      <c r="Q83" s="15"/>
      <c r="R83" s="16"/>
      <c r="S83" s="16"/>
      <c r="T83" s="16"/>
      <c r="U83" s="16"/>
      <c r="AG83" s="20" t="s">
        <v>94</v>
      </c>
    </row>
    <row r="84" spans="1:33" x14ac:dyDescent="0.25">
      <c r="A84" s="16"/>
      <c r="B84" s="16"/>
      <c r="C84" s="16"/>
      <c r="D84" s="33"/>
      <c r="E84" s="33"/>
      <c r="F84" s="16"/>
      <c r="G84" s="16"/>
      <c r="H84" s="16"/>
      <c r="I84" s="16"/>
      <c r="J84" s="16"/>
      <c r="K84" s="16"/>
      <c r="L84" s="15">
        <v>0</v>
      </c>
      <c r="M84" s="15"/>
      <c r="N84" s="15"/>
      <c r="O84" s="15"/>
      <c r="P84" s="15"/>
      <c r="Q84" s="15"/>
      <c r="R84" s="16"/>
      <c r="S84" s="16"/>
      <c r="T84" s="16"/>
      <c r="U84" s="16"/>
      <c r="AG84" s="20" t="s">
        <v>94</v>
      </c>
    </row>
    <row r="85" spans="1:33" x14ac:dyDescent="0.25">
      <c r="A85" s="16"/>
      <c r="B85" s="16"/>
      <c r="C85" s="16"/>
      <c r="D85" s="33"/>
      <c r="E85" s="33"/>
      <c r="F85" s="16"/>
      <c r="G85" s="16"/>
      <c r="H85" s="16"/>
      <c r="I85" s="16"/>
      <c r="J85" s="16"/>
      <c r="K85" s="16"/>
      <c r="L85" s="15">
        <v>0</v>
      </c>
      <c r="M85" s="15"/>
      <c r="N85" s="15"/>
      <c r="O85" s="15"/>
      <c r="P85" s="15"/>
      <c r="Q85" s="15"/>
      <c r="R85" s="16"/>
      <c r="S85" s="16"/>
      <c r="T85" s="16"/>
      <c r="U85" s="16"/>
      <c r="AG85" s="20" t="s">
        <v>94</v>
      </c>
    </row>
    <row r="86" spans="1:33" x14ac:dyDescent="0.25">
      <c r="A86" s="16"/>
      <c r="B86" s="16"/>
      <c r="C86" s="16"/>
      <c r="D86" s="33"/>
      <c r="E86" s="33"/>
      <c r="F86" s="16"/>
      <c r="G86" s="16"/>
      <c r="H86" s="16"/>
      <c r="I86" s="16"/>
      <c r="J86" s="16"/>
      <c r="K86" s="16"/>
      <c r="L86" s="15">
        <v>0</v>
      </c>
      <c r="M86" s="15"/>
      <c r="N86" s="15"/>
      <c r="O86" s="15"/>
      <c r="P86" s="15"/>
      <c r="Q86" s="15"/>
      <c r="R86" s="16"/>
      <c r="S86" s="16"/>
      <c r="T86" s="16"/>
      <c r="U86" s="16"/>
      <c r="AG86" s="20" t="s">
        <v>94</v>
      </c>
    </row>
    <row r="87" spans="1:33" x14ac:dyDescent="0.25">
      <c r="A87" s="16"/>
      <c r="B87" s="16"/>
      <c r="C87" s="16"/>
      <c r="D87" s="33"/>
      <c r="E87" s="33"/>
      <c r="F87" s="16"/>
      <c r="G87" s="16"/>
      <c r="H87" s="16"/>
      <c r="I87" s="16"/>
      <c r="J87" s="16"/>
      <c r="K87" s="16"/>
      <c r="L87" s="15">
        <v>0</v>
      </c>
      <c r="M87" s="15"/>
      <c r="N87" s="15"/>
      <c r="O87" s="15"/>
      <c r="P87" s="15"/>
      <c r="Q87" s="15"/>
      <c r="R87" s="16"/>
      <c r="S87" s="16"/>
      <c r="T87" s="16"/>
      <c r="U87" s="16"/>
      <c r="AG87" s="20" t="s">
        <v>94</v>
      </c>
    </row>
    <row r="88" spans="1:33" x14ac:dyDescent="0.25">
      <c r="A88" s="16"/>
      <c r="B88" s="16"/>
      <c r="C88" s="16"/>
      <c r="D88" s="33"/>
      <c r="E88" s="33"/>
      <c r="F88" s="16"/>
      <c r="G88" s="16"/>
      <c r="H88" s="16"/>
      <c r="I88" s="16"/>
      <c r="J88" s="16"/>
      <c r="K88" s="16"/>
      <c r="L88" s="15">
        <v>0</v>
      </c>
      <c r="M88" s="15"/>
      <c r="N88" s="15"/>
      <c r="O88" s="15"/>
      <c r="P88" s="15"/>
      <c r="Q88" s="15"/>
      <c r="R88" s="16"/>
      <c r="S88" s="16"/>
      <c r="T88" s="16"/>
      <c r="U88" s="16"/>
      <c r="AG88" s="20" t="s">
        <v>94</v>
      </c>
    </row>
    <row r="89" spans="1:33" x14ac:dyDescent="0.25">
      <c r="A89" s="16"/>
      <c r="B89" s="16"/>
      <c r="C89" s="16"/>
      <c r="D89" s="33"/>
      <c r="E89" s="33"/>
      <c r="F89" s="16"/>
      <c r="G89" s="16"/>
      <c r="H89" s="16"/>
      <c r="I89" s="16"/>
      <c r="J89" s="16"/>
      <c r="K89" s="16"/>
      <c r="L89" s="15">
        <v>0</v>
      </c>
      <c r="M89" s="15"/>
      <c r="N89" s="15"/>
      <c r="O89" s="15"/>
      <c r="P89" s="15"/>
      <c r="Q89" s="15"/>
      <c r="R89" s="16"/>
      <c r="S89" s="16"/>
      <c r="T89" s="16"/>
      <c r="U89" s="16"/>
      <c r="AG89" s="20" t="s">
        <v>94</v>
      </c>
    </row>
    <row r="90" spans="1:33" x14ac:dyDescent="0.25">
      <c r="A90" s="16"/>
      <c r="B90" s="16"/>
      <c r="C90" s="16"/>
      <c r="D90" s="33"/>
      <c r="E90" s="33"/>
      <c r="F90" s="16"/>
      <c r="G90" s="16"/>
      <c r="H90" s="16"/>
      <c r="I90" s="16"/>
      <c r="J90" s="16"/>
      <c r="K90" s="16"/>
      <c r="L90" s="15">
        <v>0</v>
      </c>
      <c r="M90" s="15"/>
      <c r="N90" s="15"/>
      <c r="O90" s="15"/>
      <c r="P90" s="15"/>
      <c r="Q90" s="15"/>
      <c r="R90" s="16"/>
      <c r="S90" s="16"/>
      <c r="T90" s="16"/>
      <c r="U90" s="16"/>
      <c r="AG90" s="20" t="s">
        <v>94</v>
      </c>
    </row>
    <row r="91" spans="1:33" x14ac:dyDescent="0.25">
      <c r="A91" s="16"/>
      <c r="B91" s="16"/>
      <c r="C91" s="16"/>
      <c r="D91" s="33"/>
      <c r="E91" s="33"/>
      <c r="F91" s="16"/>
      <c r="G91" s="16"/>
      <c r="H91" s="16"/>
      <c r="I91" s="16"/>
      <c r="J91" s="16"/>
      <c r="K91" s="16"/>
      <c r="L91" s="15">
        <v>0</v>
      </c>
      <c r="M91" s="15"/>
      <c r="N91" s="15"/>
      <c r="O91" s="15"/>
      <c r="P91" s="15"/>
      <c r="Q91" s="15"/>
      <c r="R91" s="16"/>
      <c r="S91" s="16"/>
      <c r="T91" s="16"/>
      <c r="U91" s="16"/>
      <c r="AG91" s="20" t="s">
        <v>94</v>
      </c>
    </row>
    <row r="92" spans="1:33" x14ac:dyDescent="0.25">
      <c r="A92" s="16"/>
      <c r="B92" s="16"/>
      <c r="C92" s="16"/>
      <c r="D92" s="33"/>
      <c r="E92" s="33"/>
      <c r="F92" s="16"/>
      <c r="G92" s="16"/>
      <c r="H92" s="16"/>
      <c r="I92" s="16"/>
      <c r="J92" s="16"/>
      <c r="K92" s="16"/>
      <c r="L92" s="15">
        <v>0</v>
      </c>
      <c r="M92" s="15"/>
      <c r="N92" s="15"/>
      <c r="O92" s="15"/>
      <c r="P92" s="15"/>
      <c r="Q92" s="15"/>
      <c r="R92" s="16"/>
      <c r="S92" s="16"/>
      <c r="T92" s="16"/>
      <c r="U92" s="16"/>
      <c r="AG92" s="20" t="s">
        <v>94</v>
      </c>
    </row>
    <row r="93" spans="1:33" x14ac:dyDescent="0.25">
      <c r="A93" s="16"/>
      <c r="B93" s="16"/>
      <c r="C93" s="16"/>
      <c r="D93" s="33"/>
      <c r="E93" s="33"/>
      <c r="F93" s="16"/>
      <c r="G93" s="16"/>
      <c r="H93" s="16"/>
      <c r="I93" s="16"/>
      <c r="J93" s="16"/>
      <c r="K93" s="16"/>
      <c r="L93" s="15">
        <v>0</v>
      </c>
      <c r="M93" s="15"/>
      <c r="N93" s="15"/>
      <c r="O93" s="15"/>
      <c r="P93" s="15"/>
      <c r="Q93" s="15"/>
      <c r="R93" s="16"/>
      <c r="S93" s="16"/>
      <c r="T93" s="16"/>
      <c r="U93" s="16"/>
      <c r="AG93" s="20" t="s">
        <v>94</v>
      </c>
    </row>
    <row r="94" spans="1:33" x14ac:dyDescent="0.25">
      <c r="A94" s="16"/>
      <c r="B94" s="16"/>
      <c r="C94" s="16"/>
      <c r="D94" s="33"/>
      <c r="E94" s="33"/>
      <c r="F94" s="16"/>
      <c r="G94" s="16"/>
      <c r="H94" s="16"/>
      <c r="I94" s="16"/>
      <c r="J94" s="16"/>
      <c r="K94" s="16"/>
      <c r="L94" s="15">
        <v>0</v>
      </c>
      <c r="M94" s="15"/>
      <c r="N94" s="15"/>
      <c r="O94" s="15"/>
      <c r="P94" s="15"/>
      <c r="Q94" s="15"/>
      <c r="R94" s="16"/>
      <c r="S94" s="16"/>
      <c r="T94" s="16"/>
      <c r="U94" s="16"/>
      <c r="AG94" s="20" t="s">
        <v>94</v>
      </c>
    </row>
    <row r="95" spans="1:33" x14ac:dyDescent="0.25">
      <c r="A95" s="16"/>
      <c r="B95" s="16"/>
      <c r="C95" s="16"/>
      <c r="D95" s="33"/>
      <c r="E95" s="33"/>
      <c r="F95" s="16"/>
      <c r="G95" s="16"/>
      <c r="H95" s="16"/>
      <c r="I95" s="16"/>
      <c r="J95" s="16"/>
      <c r="K95" s="16"/>
      <c r="L95" s="15">
        <v>0</v>
      </c>
      <c r="M95" s="15"/>
      <c r="N95" s="15"/>
      <c r="O95" s="15"/>
      <c r="P95" s="15"/>
      <c r="Q95" s="15"/>
      <c r="R95" s="16"/>
      <c r="S95" s="16"/>
      <c r="T95" s="16"/>
      <c r="U95" s="16"/>
      <c r="AG95" s="20" t="s">
        <v>94</v>
      </c>
    </row>
    <row r="96" spans="1:33" x14ac:dyDescent="0.25">
      <c r="A96" s="16"/>
      <c r="B96" s="16"/>
      <c r="C96" s="16"/>
      <c r="D96" s="33"/>
      <c r="E96" s="33"/>
      <c r="F96" s="16"/>
      <c r="G96" s="16"/>
      <c r="H96" s="16"/>
      <c r="I96" s="16"/>
      <c r="J96" s="16"/>
      <c r="K96" s="16"/>
      <c r="L96" s="15">
        <v>0</v>
      </c>
      <c r="M96" s="15"/>
      <c r="N96" s="15"/>
      <c r="O96" s="15"/>
      <c r="P96" s="15"/>
      <c r="Q96" s="15"/>
      <c r="R96" s="16"/>
      <c r="S96" s="16"/>
      <c r="T96" s="16"/>
      <c r="U96" s="16"/>
      <c r="AG96" s="20" t="s">
        <v>94</v>
      </c>
    </row>
    <row r="97" spans="1:33" x14ac:dyDescent="0.25">
      <c r="A97" s="16"/>
      <c r="B97" s="16"/>
      <c r="C97" s="16"/>
      <c r="D97" s="33"/>
      <c r="E97" s="33"/>
      <c r="F97" s="16"/>
      <c r="G97" s="16"/>
      <c r="H97" s="16"/>
      <c r="I97" s="16"/>
      <c r="J97" s="16"/>
      <c r="K97" s="16"/>
      <c r="L97" s="15">
        <v>0</v>
      </c>
      <c r="M97" s="15"/>
      <c r="N97" s="15"/>
      <c r="O97" s="15"/>
      <c r="P97" s="15"/>
      <c r="Q97" s="15"/>
      <c r="R97" s="16"/>
      <c r="S97" s="16"/>
      <c r="T97" s="16"/>
      <c r="U97" s="16"/>
      <c r="AG97" s="20" t="s">
        <v>94</v>
      </c>
    </row>
    <row r="98" spans="1:33" x14ac:dyDescent="0.25">
      <c r="A98" s="16"/>
      <c r="B98" s="16"/>
      <c r="C98" s="16"/>
      <c r="D98" s="33"/>
      <c r="E98" s="33"/>
      <c r="F98" s="16"/>
      <c r="G98" s="16"/>
      <c r="H98" s="16"/>
      <c r="I98" s="16"/>
      <c r="J98" s="16"/>
      <c r="K98" s="16"/>
      <c r="L98" s="15">
        <v>0</v>
      </c>
      <c r="M98" s="15"/>
      <c r="N98" s="15"/>
      <c r="O98" s="15"/>
      <c r="P98" s="15"/>
      <c r="Q98" s="15"/>
      <c r="R98" s="16"/>
      <c r="S98" s="16"/>
      <c r="T98" s="16"/>
      <c r="U98" s="16"/>
      <c r="AG98" s="20" t="s">
        <v>94</v>
      </c>
    </row>
    <row r="99" spans="1:33" x14ac:dyDescent="0.25">
      <c r="A99" s="16"/>
      <c r="B99" s="16"/>
      <c r="C99" s="16"/>
      <c r="D99" s="33"/>
      <c r="E99" s="33"/>
      <c r="F99" s="16"/>
      <c r="G99" s="16"/>
      <c r="H99" s="16"/>
      <c r="I99" s="16"/>
      <c r="J99" s="16"/>
      <c r="K99" s="16"/>
      <c r="L99" s="15">
        <v>0</v>
      </c>
      <c r="M99" s="15"/>
      <c r="N99" s="15"/>
      <c r="O99" s="15"/>
      <c r="P99" s="15"/>
      <c r="Q99" s="15"/>
      <c r="R99" s="16"/>
      <c r="S99" s="16"/>
      <c r="T99" s="16"/>
      <c r="U99" s="16"/>
      <c r="AG99" s="20" t="s">
        <v>94</v>
      </c>
    </row>
    <row r="100" spans="1:33" x14ac:dyDescent="0.25">
      <c r="A100" s="16"/>
      <c r="B100" s="16"/>
      <c r="C100" s="16"/>
      <c r="D100" s="33"/>
      <c r="E100" s="33"/>
      <c r="F100" s="16"/>
      <c r="G100" s="16"/>
      <c r="H100" s="16"/>
      <c r="I100" s="16"/>
      <c r="J100" s="16"/>
      <c r="K100" s="16"/>
      <c r="L100" s="15">
        <v>0</v>
      </c>
      <c r="M100" s="15"/>
      <c r="N100" s="15"/>
      <c r="O100" s="15"/>
      <c r="P100" s="15"/>
      <c r="Q100" s="15"/>
      <c r="R100" s="16"/>
      <c r="S100" s="16"/>
      <c r="T100" s="16"/>
      <c r="U100" s="16"/>
      <c r="AG100" s="20" t="s">
        <v>94</v>
      </c>
    </row>
    <row r="101" spans="1:33" x14ac:dyDescent="0.25">
      <c r="A101" s="16"/>
      <c r="B101" s="16"/>
      <c r="C101" s="16"/>
      <c r="D101" s="33"/>
      <c r="E101" s="33"/>
      <c r="F101" s="16"/>
      <c r="G101" s="16"/>
      <c r="H101" s="16"/>
      <c r="I101" s="16"/>
      <c r="J101" s="16"/>
      <c r="K101" s="16"/>
      <c r="L101" s="15">
        <v>0</v>
      </c>
      <c r="M101" s="15"/>
      <c r="N101" s="15"/>
      <c r="O101" s="15"/>
      <c r="P101" s="15"/>
      <c r="Q101" s="15"/>
      <c r="R101" s="16"/>
      <c r="S101" s="16"/>
      <c r="T101" s="16"/>
      <c r="U101" s="16"/>
      <c r="AG101" s="20" t="s">
        <v>94</v>
      </c>
    </row>
    <row r="102" spans="1:33" x14ac:dyDescent="0.25">
      <c r="A102" s="16"/>
      <c r="B102" s="16"/>
      <c r="C102" s="16"/>
      <c r="D102" s="33"/>
      <c r="E102" s="33"/>
      <c r="F102" s="16"/>
      <c r="G102" s="16"/>
      <c r="H102" s="16"/>
      <c r="I102" s="16"/>
      <c r="J102" s="16"/>
      <c r="K102" s="16"/>
      <c r="L102" s="15">
        <v>0</v>
      </c>
      <c r="M102" s="15"/>
      <c r="N102" s="15"/>
      <c r="O102" s="15"/>
      <c r="P102" s="15"/>
      <c r="Q102" s="15"/>
      <c r="R102" s="16"/>
      <c r="S102" s="16"/>
      <c r="T102" s="16"/>
      <c r="U102" s="16"/>
      <c r="AG102" s="20" t="s">
        <v>94</v>
      </c>
    </row>
    <row r="103" spans="1:33" x14ac:dyDescent="0.25">
      <c r="A103" s="16"/>
      <c r="B103" s="16"/>
      <c r="C103" s="16"/>
      <c r="D103" s="33"/>
      <c r="E103" s="33"/>
      <c r="F103" s="16"/>
      <c r="G103" s="16"/>
      <c r="H103" s="16"/>
      <c r="I103" s="16"/>
      <c r="J103" s="16"/>
      <c r="K103" s="16"/>
      <c r="L103" s="15">
        <v>0</v>
      </c>
      <c r="M103" s="15"/>
      <c r="N103" s="15"/>
      <c r="O103" s="15"/>
      <c r="P103" s="15"/>
      <c r="Q103" s="15"/>
      <c r="R103" s="16"/>
      <c r="S103" s="16"/>
      <c r="T103" s="16"/>
      <c r="U103" s="16"/>
      <c r="AG103" s="20" t="s">
        <v>94</v>
      </c>
    </row>
    <row r="104" spans="1:33" x14ac:dyDescent="0.25">
      <c r="A104" s="16"/>
      <c r="B104" s="16"/>
      <c r="C104" s="16"/>
      <c r="D104" s="33"/>
      <c r="E104" s="33"/>
      <c r="F104" s="16"/>
      <c r="G104" s="16"/>
      <c r="H104" s="16"/>
      <c r="I104" s="16"/>
      <c r="J104" s="16"/>
      <c r="K104" s="16"/>
      <c r="L104" s="15">
        <v>0</v>
      </c>
      <c r="M104" s="15"/>
      <c r="N104" s="15"/>
      <c r="O104" s="15"/>
      <c r="P104" s="15"/>
      <c r="Q104" s="15"/>
      <c r="R104" s="16"/>
      <c r="S104" s="16"/>
      <c r="T104" s="16"/>
      <c r="U104" s="16"/>
      <c r="AG104" s="20" t="s">
        <v>94</v>
      </c>
    </row>
    <row r="105" spans="1:33" x14ac:dyDescent="0.25">
      <c r="A105" s="16"/>
      <c r="B105" s="16"/>
      <c r="C105" s="16"/>
      <c r="D105" s="33"/>
      <c r="E105" s="33"/>
      <c r="F105" s="16"/>
      <c r="G105" s="16"/>
      <c r="H105" s="16"/>
      <c r="I105" s="16"/>
      <c r="J105" s="16"/>
      <c r="K105" s="16"/>
      <c r="L105" s="15">
        <v>0</v>
      </c>
      <c r="M105" s="15"/>
      <c r="N105" s="15"/>
      <c r="O105" s="15"/>
      <c r="P105" s="15"/>
      <c r="Q105" s="15"/>
      <c r="R105" s="16"/>
      <c r="S105" s="16"/>
      <c r="T105" s="16"/>
      <c r="U105" s="16"/>
      <c r="AG105" s="20" t="s">
        <v>94</v>
      </c>
    </row>
    <row r="106" spans="1:33" x14ac:dyDescent="0.25">
      <c r="A106" s="16"/>
      <c r="B106" s="16"/>
      <c r="C106" s="16"/>
      <c r="D106" s="33"/>
      <c r="E106" s="33"/>
      <c r="F106" s="16"/>
      <c r="G106" s="16"/>
      <c r="H106" s="16"/>
      <c r="I106" s="16"/>
      <c r="J106" s="16"/>
      <c r="K106" s="16"/>
      <c r="L106" s="15">
        <v>0</v>
      </c>
      <c r="M106" s="15"/>
      <c r="N106" s="15"/>
      <c r="O106" s="15"/>
      <c r="P106" s="15"/>
      <c r="Q106" s="15"/>
      <c r="R106" s="16"/>
      <c r="S106" s="16"/>
      <c r="T106" s="16"/>
      <c r="U106" s="16"/>
      <c r="AG106" s="20" t="s">
        <v>94</v>
      </c>
    </row>
    <row r="107" spans="1:33" x14ac:dyDescent="0.25">
      <c r="A107" s="16"/>
      <c r="B107" s="16"/>
      <c r="C107" s="16"/>
      <c r="D107" s="33"/>
      <c r="E107" s="33"/>
      <c r="F107" s="16"/>
      <c r="G107" s="16"/>
      <c r="H107" s="16"/>
      <c r="I107" s="16"/>
      <c r="J107" s="16"/>
      <c r="K107" s="16"/>
      <c r="L107" s="15">
        <v>0</v>
      </c>
      <c r="M107" s="15"/>
      <c r="N107" s="15"/>
      <c r="O107" s="15"/>
      <c r="P107" s="15"/>
      <c r="Q107" s="15"/>
      <c r="R107" s="16"/>
      <c r="S107" s="16"/>
      <c r="T107" s="16"/>
      <c r="U107" s="16"/>
      <c r="AG107" s="20" t="s">
        <v>94</v>
      </c>
    </row>
    <row r="108" spans="1:33" x14ac:dyDescent="0.25">
      <c r="A108" s="16"/>
      <c r="B108" s="16"/>
      <c r="C108" s="16"/>
      <c r="D108" s="33"/>
      <c r="E108" s="33"/>
      <c r="F108" s="16"/>
      <c r="G108" s="16"/>
      <c r="H108" s="16"/>
      <c r="I108" s="16"/>
      <c r="J108" s="16"/>
      <c r="K108" s="16"/>
      <c r="L108" s="15">
        <v>0</v>
      </c>
      <c r="M108" s="15"/>
      <c r="N108" s="15"/>
      <c r="O108" s="15"/>
      <c r="P108" s="15"/>
      <c r="Q108" s="15"/>
      <c r="R108" s="16"/>
      <c r="S108" s="16"/>
      <c r="T108" s="16"/>
      <c r="U108" s="16"/>
      <c r="AG108" s="20" t="s">
        <v>94</v>
      </c>
    </row>
    <row r="109" spans="1:33" x14ac:dyDescent="0.25">
      <c r="A109" s="16"/>
      <c r="B109" s="16"/>
      <c r="C109" s="16"/>
      <c r="D109" s="33"/>
      <c r="E109" s="33"/>
      <c r="F109" s="16"/>
      <c r="G109" s="16"/>
      <c r="H109" s="16"/>
      <c r="I109" s="16"/>
      <c r="J109" s="16"/>
      <c r="K109" s="16"/>
      <c r="L109" s="15">
        <v>0</v>
      </c>
      <c r="M109" s="15"/>
      <c r="N109" s="15"/>
      <c r="O109" s="15"/>
      <c r="P109" s="15"/>
      <c r="Q109" s="15"/>
      <c r="R109" s="16"/>
      <c r="S109" s="16"/>
      <c r="T109" s="16"/>
      <c r="U109" s="16"/>
      <c r="AG109" s="20" t="s">
        <v>94</v>
      </c>
    </row>
    <row r="110" spans="1:33" x14ac:dyDescent="0.25">
      <c r="A110" s="16"/>
      <c r="B110" s="16"/>
      <c r="C110" s="16"/>
      <c r="D110" s="33"/>
      <c r="E110" s="33"/>
      <c r="F110" s="16"/>
      <c r="G110" s="16"/>
      <c r="H110" s="16"/>
      <c r="I110" s="16"/>
      <c r="J110" s="16"/>
      <c r="K110" s="16"/>
      <c r="L110" s="15">
        <v>0</v>
      </c>
      <c r="M110" s="15"/>
      <c r="N110" s="15"/>
      <c r="O110" s="15"/>
      <c r="P110" s="15"/>
      <c r="Q110" s="15"/>
      <c r="R110" s="16"/>
      <c r="S110" s="16"/>
      <c r="T110" s="16"/>
      <c r="U110" s="16"/>
      <c r="AG110" s="20" t="s">
        <v>94</v>
      </c>
    </row>
    <row r="111" spans="1:33" x14ac:dyDescent="0.25">
      <c r="A111" s="16"/>
      <c r="B111" s="16"/>
      <c r="C111" s="16"/>
      <c r="D111" s="33"/>
      <c r="E111" s="33"/>
      <c r="F111" s="16"/>
      <c r="G111" s="16"/>
      <c r="H111" s="16"/>
      <c r="I111" s="16"/>
      <c r="J111" s="16"/>
      <c r="K111" s="16"/>
      <c r="L111" s="15">
        <v>0</v>
      </c>
      <c r="M111" s="15"/>
      <c r="N111" s="15"/>
      <c r="O111" s="15"/>
      <c r="P111" s="15"/>
      <c r="Q111" s="15"/>
      <c r="R111" s="16"/>
      <c r="S111" s="16"/>
      <c r="T111" s="16"/>
      <c r="U111" s="16"/>
      <c r="AG111" s="20" t="s">
        <v>94</v>
      </c>
    </row>
    <row r="112" spans="1:33" x14ac:dyDescent="0.25">
      <c r="A112" s="16"/>
      <c r="B112" s="16"/>
      <c r="C112" s="16"/>
      <c r="D112" s="33"/>
      <c r="E112" s="33"/>
      <c r="F112" s="16"/>
      <c r="G112" s="16"/>
      <c r="H112" s="16"/>
      <c r="I112" s="16"/>
      <c r="J112" s="16"/>
      <c r="K112" s="16"/>
      <c r="L112" s="15">
        <v>0</v>
      </c>
      <c r="M112" s="15"/>
      <c r="N112" s="15"/>
      <c r="O112" s="15"/>
      <c r="P112" s="15"/>
      <c r="Q112" s="15"/>
      <c r="R112" s="16"/>
      <c r="S112" s="16"/>
      <c r="T112" s="16"/>
      <c r="U112" s="16"/>
      <c r="AG112" s="20" t="s">
        <v>94</v>
      </c>
    </row>
    <row r="113" spans="1:33" x14ac:dyDescent="0.25">
      <c r="A113" s="16"/>
      <c r="B113" s="16"/>
      <c r="C113" s="16"/>
      <c r="D113" s="33"/>
      <c r="E113" s="33"/>
      <c r="F113" s="16"/>
      <c r="G113" s="16"/>
      <c r="H113" s="16"/>
      <c r="I113" s="16"/>
      <c r="J113" s="16"/>
      <c r="K113" s="16"/>
      <c r="L113" s="15">
        <v>0</v>
      </c>
      <c r="M113" s="15"/>
      <c r="N113" s="15"/>
      <c r="O113" s="15"/>
      <c r="P113" s="15"/>
      <c r="Q113" s="15"/>
      <c r="R113" s="16"/>
      <c r="S113" s="16"/>
      <c r="T113" s="16"/>
      <c r="U113" s="16"/>
      <c r="AG113" s="20" t="s">
        <v>94</v>
      </c>
    </row>
    <row r="114" spans="1:33" x14ac:dyDescent="0.25">
      <c r="A114" s="16"/>
      <c r="B114" s="16"/>
      <c r="C114" s="16"/>
      <c r="D114" s="33"/>
      <c r="E114" s="33"/>
      <c r="F114" s="16"/>
      <c r="G114" s="16"/>
      <c r="H114" s="16"/>
      <c r="I114" s="16"/>
      <c r="J114" s="16"/>
      <c r="K114" s="16"/>
      <c r="L114" s="15">
        <v>0</v>
      </c>
      <c r="M114" s="15"/>
      <c r="N114" s="15"/>
      <c r="O114" s="15"/>
      <c r="P114" s="15"/>
      <c r="Q114" s="15"/>
      <c r="R114" s="16"/>
      <c r="S114" s="16"/>
      <c r="T114" s="16"/>
      <c r="U114" s="16"/>
      <c r="AG114" s="20" t="s">
        <v>94</v>
      </c>
    </row>
    <row r="115" spans="1:33" x14ac:dyDescent="0.25">
      <c r="A115" s="16"/>
      <c r="B115" s="16"/>
      <c r="C115" s="16"/>
      <c r="D115" s="33"/>
      <c r="E115" s="33"/>
      <c r="F115" s="16"/>
      <c r="G115" s="16"/>
      <c r="H115" s="16"/>
      <c r="I115" s="16"/>
      <c r="J115" s="16"/>
      <c r="K115" s="16"/>
      <c r="L115" s="15">
        <v>0</v>
      </c>
      <c r="M115" s="15"/>
      <c r="N115" s="15"/>
      <c r="O115" s="15"/>
      <c r="P115" s="15"/>
      <c r="Q115" s="15"/>
      <c r="R115" s="16"/>
      <c r="S115" s="16"/>
      <c r="T115" s="16"/>
      <c r="U115" s="16"/>
      <c r="AG115" s="20" t="s">
        <v>94</v>
      </c>
    </row>
    <row r="116" spans="1:33" x14ac:dyDescent="0.25">
      <c r="A116" s="16"/>
      <c r="B116" s="16"/>
      <c r="C116" s="16"/>
      <c r="D116" s="33"/>
      <c r="E116" s="33"/>
      <c r="F116" s="16"/>
      <c r="G116" s="16"/>
      <c r="H116" s="16"/>
      <c r="I116" s="16"/>
      <c r="J116" s="16"/>
      <c r="K116" s="16"/>
      <c r="L116" s="15">
        <v>0</v>
      </c>
      <c r="M116" s="15"/>
      <c r="N116" s="15"/>
      <c r="O116" s="15"/>
      <c r="P116" s="15"/>
      <c r="Q116" s="15"/>
      <c r="R116" s="16"/>
      <c r="S116" s="16"/>
      <c r="T116" s="16"/>
      <c r="U116" s="16"/>
      <c r="AG116" s="20" t="s">
        <v>94</v>
      </c>
    </row>
    <row r="117" spans="1:33" x14ac:dyDescent="0.25">
      <c r="A117" s="16"/>
      <c r="B117" s="16"/>
      <c r="C117" s="16"/>
      <c r="D117" s="33"/>
      <c r="E117" s="33"/>
      <c r="F117" s="16"/>
      <c r="G117" s="16"/>
      <c r="H117" s="16"/>
      <c r="I117" s="16"/>
      <c r="J117" s="16"/>
      <c r="K117" s="16"/>
      <c r="L117" s="15">
        <v>0</v>
      </c>
      <c r="M117" s="15"/>
      <c r="N117" s="15"/>
      <c r="O117" s="15"/>
      <c r="P117" s="15"/>
      <c r="Q117" s="15"/>
      <c r="R117" s="16"/>
      <c r="S117" s="16"/>
      <c r="T117" s="16"/>
      <c r="U117" s="16"/>
      <c r="AG117" s="20" t="s">
        <v>94</v>
      </c>
    </row>
    <row r="118" spans="1:33" x14ac:dyDescent="0.25">
      <c r="A118" s="16"/>
      <c r="B118" s="16"/>
      <c r="C118" s="16"/>
      <c r="D118" s="33"/>
      <c r="E118" s="33"/>
      <c r="F118" s="16"/>
      <c r="G118" s="16"/>
      <c r="H118" s="16"/>
      <c r="I118" s="16"/>
      <c r="J118" s="16"/>
      <c r="K118" s="16"/>
      <c r="L118" s="15">
        <v>0</v>
      </c>
      <c r="M118" s="15"/>
      <c r="N118" s="15"/>
      <c r="O118" s="15"/>
      <c r="P118" s="15"/>
      <c r="Q118" s="15"/>
      <c r="R118" s="16"/>
      <c r="S118" s="16"/>
      <c r="T118" s="16"/>
      <c r="U118" s="16"/>
      <c r="AG118" s="20" t="s">
        <v>94</v>
      </c>
    </row>
    <row r="119" spans="1:33" x14ac:dyDescent="0.25">
      <c r="A119" s="16"/>
      <c r="B119" s="16"/>
      <c r="C119" s="16"/>
      <c r="D119" s="33"/>
      <c r="E119" s="33"/>
      <c r="F119" s="16"/>
      <c r="G119" s="16"/>
      <c r="H119" s="16"/>
      <c r="I119" s="16"/>
      <c r="J119" s="16"/>
      <c r="K119" s="16"/>
      <c r="L119" s="15">
        <v>0</v>
      </c>
      <c r="M119" s="15"/>
      <c r="N119" s="15"/>
      <c r="O119" s="15"/>
      <c r="P119" s="15"/>
      <c r="Q119" s="15"/>
      <c r="R119" s="16"/>
      <c r="S119" s="16"/>
      <c r="T119" s="16"/>
      <c r="U119" s="16"/>
      <c r="AG119" s="20" t="s">
        <v>94</v>
      </c>
    </row>
    <row r="120" spans="1:33" x14ac:dyDescent="0.25">
      <c r="A120" s="16"/>
      <c r="B120" s="16"/>
      <c r="C120" s="16"/>
      <c r="D120" s="33"/>
      <c r="E120" s="33"/>
      <c r="F120" s="16"/>
      <c r="G120" s="16"/>
      <c r="H120" s="16"/>
      <c r="I120" s="16"/>
      <c r="J120" s="16"/>
      <c r="K120" s="16"/>
      <c r="L120" s="15">
        <v>0</v>
      </c>
      <c r="M120" s="15"/>
      <c r="N120" s="15"/>
      <c r="O120" s="15"/>
      <c r="P120" s="15"/>
      <c r="Q120" s="15"/>
      <c r="R120" s="16"/>
      <c r="S120" s="16"/>
      <c r="T120" s="16"/>
      <c r="U120" s="16"/>
      <c r="AG120" s="20" t="s">
        <v>94</v>
      </c>
    </row>
    <row r="121" spans="1:33" x14ac:dyDescent="0.25">
      <c r="A121" s="16"/>
      <c r="B121" s="16"/>
      <c r="C121" s="16"/>
      <c r="D121" s="33"/>
      <c r="E121" s="33"/>
      <c r="F121" s="16"/>
      <c r="G121" s="16"/>
      <c r="H121" s="16"/>
      <c r="I121" s="16"/>
      <c r="J121" s="16"/>
      <c r="K121" s="16"/>
      <c r="L121" s="15">
        <v>0</v>
      </c>
      <c r="M121" s="15"/>
      <c r="N121" s="15"/>
      <c r="O121" s="15"/>
      <c r="P121" s="15"/>
      <c r="Q121" s="15"/>
      <c r="R121" s="16"/>
      <c r="S121" s="16"/>
      <c r="T121" s="16"/>
      <c r="U121" s="16"/>
      <c r="AG121" s="20" t="s">
        <v>94</v>
      </c>
    </row>
    <row r="122" spans="1:33" x14ac:dyDescent="0.25">
      <c r="A122" s="16"/>
      <c r="B122" s="16"/>
      <c r="C122" s="16"/>
      <c r="D122" s="33"/>
      <c r="E122" s="33"/>
      <c r="F122" s="16"/>
      <c r="G122" s="16"/>
      <c r="H122" s="16"/>
      <c r="I122" s="16"/>
      <c r="J122" s="16"/>
      <c r="K122" s="16"/>
      <c r="L122" s="15">
        <v>0</v>
      </c>
      <c r="M122" s="15"/>
      <c r="N122" s="15"/>
      <c r="O122" s="15"/>
      <c r="P122" s="15"/>
      <c r="Q122" s="15"/>
      <c r="R122" s="16"/>
      <c r="S122" s="16"/>
      <c r="T122" s="16"/>
      <c r="U122" s="16"/>
      <c r="AG122" s="20" t="s">
        <v>94</v>
      </c>
    </row>
    <row r="123" spans="1:33" x14ac:dyDescent="0.25">
      <c r="A123" s="16"/>
      <c r="B123" s="16"/>
      <c r="C123" s="16"/>
      <c r="D123" s="33"/>
      <c r="E123" s="33"/>
      <c r="F123" s="16"/>
      <c r="G123" s="16"/>
      <c r="H123" s="16"/>
      <c r="I123" s="16"/>
      <c r="J123" s="16"/>
      <c r="K123" s="16"/>
      <c r="L123" s="15">
        <v>0</v>
      </c>
      <c r="M123" s="15"/>
      <c r="N123" s="15"/>
      <c r="O123" s="15"/>
      <c r="P123" s="15"/>
      <c r="Q123" s="15"/>
      <c r="R123" s="16"/>
      <c r="S123" s="16"/>
      <c r="T123" s="16"/>
      <c r="U123" s="16"/>
      <c r="AG123" s="20" t="s">
        <v>94</v>
      </c>
    </row>
    <row r="124" spans="1:33" x14ac:dyDescent="0.25">
      <c r="A124" s="16"/>
      <c r="B124" s="16"/>
      <c r="C124" s="16"/>
      <c r="D124" s="33"/>
      <c r="E124" s="33"/>
      <c r="F124" s="16"/>
      <c r="G124" s="16"/>
      <c r="H124" s="16"/>
      <c r="I124" s="16"/>
      <c r="J124" s="16"/>
      <c r="K124" s="16"/>
      <c r="L124" s="15">
        <v>0</v>
      </c>
      <c r="M124" s="15"/>
      <c r="N124" s="15"/>
      <c r="O124" s="15"/>
      <c r="P124" s="15"/>
      <c r="Q124" s="15"/>
      <c r="R124" s="16"/>
      <c r="S124" s="16"/>
      <c r="T124" s="16"/>
      <c r="U124" s="16"/>
      <c r="AG124" s="20" t="s">
        <v>94</v>
      </c>
    </row>
    <row r="125" spans="1:33" x14ac:dyDescent="0.25">
      <c r="A125" s="16"/>
      <c r="B125" s="16"/>
      <c r="C125" s="16"/>
      <c r="D125" s="33"/>
      <c r="E125" s="33"/>
      <c r="F125" s="16"/>
      <c r="G125" s="16"/>
      <c r="H125" s="16"/>
      <c r="I125" s="16"/>
      <c r="J125" s="16"/>
      <c r="K125" s="16"/>
      <c r="L125" s="15">
        <v>0</v>
      </c>
      <c r="M125" s="15"/>
      <c r="N125" s="15"/>
      <c r="O125" s="15"/>
      <c r="P125" s="15"/>
      <c r="Q125" s="15"/>
      <c r="R125" s="16"/>
      <c r="S125" s="16"/>
      <c r="T125" s="16"/>
      <c r="U125" s="16"/>
      <c r="AG125" s="20" t="s">
        <v>94</v>
      </c>
    </row>
    <row r="126" spans="1:33" x14ac:dyDescent="0.25">
      <c r="A126" s="16"/>
      <c r="B126" s="16"/>
      <c r="C126" s="16"/>
      <c r="D126" s="33"/>
      <c r="E126" s="33"/>
      <c r="F126" s="16"/>
      <c r="G126" s="16"/>
      <c r="H126" s="16"/>
      <c r="I126" s="16"/>
      <c r="J126" s="16"/>
      <c r="K126" s="16"/>
      <c r="L126" s="15">
        <v>0</v>
      </c>
      <c r="M126" s="15"/>
      <c r="N126" s="15"/>
      <c r="O126" s="15"/>
      <c r="P126" s="15"/>
      <c r="Q126" s="15"/>
      <c r="R126" s="16"/>
      <c r="S126" s="16"/>
      <c r="T126" s="16"/>
      <c r="U126" s="16"/>
      <c r="AG126" s="20" t="s">
        <v>94</v>
      </c>
    </row>
    <row r="127" spans="1:33" x14ac:dyDescent="0.25">
      <c r="A127" s="16"/>
      <c r="B127" s="16"/>
      <c r="C127" s="16"/>
      <c r="D127" s="33"/>
      <c r="E127" s="33"/>
      <c r="F127" s="16"/>
      <c r="G127" s="16"/>
      <c r="H127" s="16"/>
      <c r="I127" s="16"/>
      <c r="J127" s="16"/>
      <c r="K127" s="16"/>
      <c r="L127" s="15">
        <v>0</v>
      </c>
      <c r="M127" s="15"/>
      <c r="N127" s="15"/>
      <c r="O127" s="15"/>
      <c r="P127" s="15"/>
      <c r="Q127" s="15"/>
      <c r="R127" s="16"/>
      <c r="S127" s="16"/>
      <c r="T127" s="16"/>
      <c r="U127" s="16"/>
      <c r="AG127" s="20" t="s">
        <v>94</v>
      </c>
    </row>
    <row r="128" spans="1:33" x14ac:dyDescent="0.25">
      <c r="A128" s="16"/>
      <c r="B128" s="16"/>
      <c r="C128" s="16"/>
      <c r="D128" s="33"/>
      <c r="E128" s="33"/>
      <c r="F128" s="16"/>
      <c r="G128" s="16"/>
      <c r="H128" s="16"/>
      <c r="I128" s="16"/>
      <c r="J128" s="16"/>
      <c r="K128" s="16"/>
      <c r="L128" s="15">
        <v>0</v>
      </c>
      <c r="M128" s="15"/>
      <c r="N128" s="15"/>
      <c r="O128" s="15"/>
      <c r="P128" s="15"/>
      <c r="Q128" s="15"/>
      <c r="R128" s="16"/>
      <c r="S128" s="16"/>
      <c r="T128" s="16"/>
      <c r="U128" s="16"/>
      <c r="AG128" s="20" t="s">
        <v>94</v>
      </c>
    </row>
    <row r="129" spans="1:33" x14ac:dyDescent="0.25">
      <c r="A129" s="16"/>
      <c r="B129" s="16"/>
      <c r="C129" s="16"/>
      <c r="D129" s="33"/>
      <c r="E129" s="33"/>
      <c r="F129" s="16"/>
      <c r="G129" s="16"/>
      <c r="H129" s="16"/>
      <c r="I129" s="16"/>
      <c r="J129" s="16"/>
      <c r="K129" s="16"/>
      <c r="L129" s="15">
        <v>0</v>
      </c>
      <c r="M129" s="15"/>
      <c r="N129" s="15"/>
      <c r="O129" s="15"/>
      <c r="P129" s="15"/>
      <c r="Q129" s="15"/>
      <c r="R129" s="16"/>
      <c r="S129" s="16"/>
      <c r="T129" s="16"/>
      <c r="U129" s="16"/>
      <c r="AG129" s="20" t="s">
        <v>94</v>
      </c>
    </row>
    <row r="130" spans="1:33" x14ac:dyDescent="0.25">
      <c r="A130" s="16"/>
      <c r="B130" s="16"/>
      <c r="C130" s="16"/>
      <c r="D130" s="33"/>
      <c r="E130" s="33"/>
      <c r="F130" s="16"/>
      <c r="G130" s="16"/>
      <c r="H130" s="16"/>
      <c r="I130" s="16"/>
      <c r="J130" s="16"/>
      <c r="K130" s="16"/>
      <c r="L130" s="15">
        <v>0</v>
      </c>
      <c r="M130" s="15"/>
      <c r="N130" s="15"/>
      <c r="O130" s="15"/>
      <c r="P130" s="15"/>
      <c r="Q130" s="15"/>
      <c r="R130" s="16"/>
      <c r="S130" s="16"/>
      <c r="T130" s="16"/>
      <c r="U130" s="16"/>
      <c r="AG130" s="20" t="s">
        <v>94</v>
      </c>
    </row>
    <row r="131" spans="1:33" x14ac:dyDescent="0.25">
      <c r="A131" s="16"/>
      <c r="B131" s="16"/>
      <c r="C131" s="16"/>
      <c r="D131" s="33"/>
      <c r="E131" s="33"/>
      <c r="F131" s="16"/>
      <c r="G131" s="16"/>
      <c r="H131" s="16"/>
      <c r="I131" s="16"/>
      <c r="J131" s="16"/>
      <c r="K131" s="16"/>
      <c r="L131" s="15">
        <v>0</v>
      </c>
      <c r="M131" s="15"/>
      <c r="N131" s="15"/>
      <c r="O131" s="15"/>
      <c r="P131" s="15"/>
      <c r="Q131" s="15"/>
      <c r="R131" s="16"/>
      <c r="S131" s="16"/>
      <c r="T131" s="16"/>
      <c r="U131" s="16"/>
      <c r="AG131" s="20" t="s">
        <v>94</v>
      </c>
    </row>
    <row r="132" spans="1:33" x14ac:dyDescent="0.25">
      <c r="A132" s="16"/>
      <c r="B132" s="16"/>
      <c r="C132" s="16"/>
      <c r="D132" s="33"/>
      <c r="E132" s="33"/>
      <c r="F132" s="16"/>
      <c r="G132" s="16"/>
      <c r="H132" s="16"/>
      <c r="I132" s="16"/>
      <c r="J132" s="16"/>
      <c r="K132" s="16"/>
      <c r="L132" s="15">
        <v>0</v>
      </c>
      <c r="M132" s="15"/>
      <c r="N132" s="15"/>
      <c r="O132" s="15"/>
      <c r="P132" s="15"/>
      <c r="Q132" s="15"/>
      <c r="R132" s="16"/>
      <c r="S132" s="16"/>
      <c r="T132" s="16"/>
      <c r="U132" s="16"/>
      <c r="AG132" s="20" t="s">
        <v>94</v>
      </c>
    </row>
    <row r="133" spans="1:33" x14ac:dyDescent="0.25">
      <c r="A133" s="16"/>
      <c r="B133" s="16"/>
      <c r="C133" s="16"/>
      <c r="D133" s="33"/>
      <c r="E133" s="33"/>
      <c r="F133" s="16"/>
      <c r="G133" s="16"/>
      <c r="H133" s="16"/>
      <c r="I133" s="16"/>
      <c r="J133" s="16"/>
      <c r="K133" s="16"/>
      <c r="L133" s="15">
        <v>0</v>
      </c>
      <c r="M133" s="15"/>
      <c r="N133" s="15"/>
      <c r="O133" s="15"/>
      <c r="P133" s="15"/>
      <c r="Q133" s="15"/>
      <c r="R133" s="16"/>
      <c r="S133" s="16"/>
      <c r="T133" s="16"/>
      <c r="U133" s="16"/>
      <c r="AG133" s="20" t="s">
        <v>94</v>
      </c>
    </row>
    <row r="134" spans="1:33" x14ac:dyDescent="0.25">
      <c r="A134" s="16"/>
      <c r="B134" s="16"/>
      <c r="C134" s="16"/>
      <c r="D134" s="33"/>
      <c r="E134" s="33"/>
      <c r="F134" s="16"/>
      <c r="G134" s="16"/>
      <c r="H134" s="16"/>
      <c r="I134" s="16"/>
      <c r="J134" s="16"/>
      <c r="K134" s="16"/>
      <c r="L134" s="15">
        <v>0</v>
      </c>
      <c r="M134" s="15"/>
      <c r="N134" s="15"/>
      <c r="O134" s="15"/>
      <c r="P134" s="15"/>
      <c r="Q134" s="15"/>
      <c r="R134" s="16"/>
      <c r="S134" s="16"/>
      <c r="T134" s="16"/>
      <c r="U134" s="16"/>
      <c r="AG134" s="20" t="s">
        <v>94</v>
      </c>
    </row>
    <row r="135" spans="1:33" x14ac:dyDescent="0.25">
      <c r="A135" s="16"/>
      <c r="B135" s="16"/>
      <c r="C135" s="16"/>
      <c r="D135" s="33"/>
      <c r="E135" s="33"/>
      <c r="F135" s="16"/>
      <c r="G135" s="16"/>
      <c r="H135" s="16"/>
      <c r="I135" s="16"/>
      <c r="J135" s="16"/>
      <c r="K135" s="16"/>
      <c r="L135" s="15">
        <v>0</v>
      </c>
      <c r="M135" s="15"/>
      <c r="N135" s="15"/>
      <c r="O135" s="15"/>
      <c r="P135" s="15"/>
      <c r="Q135" s="15"/>
      <c r="R135" s="16"/>
      <c r="S135" s="16"/>
      <c r="T135" s="16"/>
      <c r="U135" s="16"/>
      <c r="AG135" s="20" t="s">
        <v>94</v>
      </c>
    </row>
    <row r="136" spans="1:33" x14ac:dyDescent="0.25">
      <c r="A136" s="16"/>
      <c r="B136" s="16"/>
      <c r="C136" s="16"/>
      <c r="D136" s="33"/>
      <c r="E136" s="33"/>
      <c r="F136" s="16"/>
      <c r="G136" s="16"/>
      <c r="H136" s="16"/>
      <c r="I136" s="16"/>
      <c r="J136" s="16"/>
      <c r="K136" s="16"/>
      <c r="L136" s="15">
        <v>0</v>
      </c>
      <c r="M136" s="15"/>
      <c r="N136" s="15"/>
      <c r="O136" s="15"/>
      <c r="P136" s="15"/>
      <c r="Q136" s="15"/>
      <c r="R136" s="16"/>
      <c r="S136" s="16"/>
      <c r="T136" s="16"/>
      <c r="U136" s="16"/>
      <c r="AG136" s="20" t="s">
        <v>94</v>
      </c>
    </row>
    <row r="137" spans="1:33" x14ac:dyDescent="0.25">
      <c r="A137" s="16"/>
      <c r="B137" s="16"/>
      <c r="C137" s="16"/>
      <c r="D137" s="33"/>
      <c r="E137" s="33"/>
      <c r="F137" s="16"/>
      <c r="G137" s="16"/>
      <c r="H137" s="16"/>
      <c r="I137" s="16"/>
      <c r="J137" s="16"/>
      <c r="K137" s="16"/>
      <c r="L137" s="15">
        <v>0</v>
      </c>
      <c r="M137" s="15"/>
      <c r="N137" s="15"/>
      <c r="O137" s="15"/>
      <c r="P137" s="15"/>
      <c r="Q137" s="15"/>
      <c r="R137" s="16"/>
      <c r="S137" s="16"/>
      <c r="T137" s="16"/>
      <c r="U137" s="16"/>
      <c r="AG137" s="20" t="s">
        <v>94</v>
      </c>
    </row>
    <row r="138" spans="1:33" x14ac:dyDescent="0.25">
      <c r="A138" s="16"/>
      <c r="B138" s="16"/>
      <c r="C138" s="16"/>
      <c r="D138" s="33"/>
      <c r="E138" s="33"/>
      <c r="F138" s="16"/>
      <c r="G138" s="16"/>
      <c r="H138" s="16"/>
      <c r="I138" s="16"/>
      <c r="J138" s="16"/>
      <c r="K138" s="16"/>
      <c r="L138" s="15">
        <v>0</v>
      </c>
      <c r="M138" s="15"/>
      <c r="N138" s="15"/>
      <c r="O138" s="15"/>
      <c r="P138" s="15"/>
      <c r="Q138" s="15"/>
      <c r="R138" s="16"/>
      <c r="S138" s="16"/>
      <c r="T138" s="16"/>
      <c r="U138" s="16"/>
      <c r="AG138" s="20" t="s">
        <v>94</v>
      </c>
    </row>
    <row r="139" spans="1:33" x14ac:dyDescent="0.25">
      <c r="A139" s="16"/>
      <c r="B139" s="16"/>
      <c r="C139" s="16"/>
      <c r="D139" s="33"/>
      <c r="E139" s="33"/>
      <c r="F139" s="16"/>
      <c r="G139" s="16"/>
      <c r="H139" s="16"/>
      <c r="I139" s="16"/>
      <c r="J139" s="16"/>
      <c r="K139" s="16"/>
      <c r="L139" s="15">
        <v>0</v>
      </c>
      <c r="M139" s="15"/>
      <c r="N139" s="15"/>
      <c r="O139" s="15"/>
      <c r="P139" s="15"/>
      <c r="Q139" s="15"/>
      <c r="R139" s="16"/>
      <c r="S139" s="16"/>
      <c r="T139" s="16"/>
      <c r="U139" s="16"/>
      <c r="AG139" s="20" t="s">
        <v>94</v>
      </c>
    </row>
    <row r="140" spans="1:33" x14ac:dyDescent="0.25">
      <c r="A140" s="16"/>
      <c r="B140" s="16"/>
      <c r="C140" s="16"/>
      <c r="D140" s="33"/>
      <c r="E140" s="33"/>
      <c r="F140" s="16"/>
      <c r="G140" s="16"/>
      <c r="H140" s="16"/>
      <c r="I140" s="16"/>
      <c r="J140" s="16"/>
      <c r="K140" s="16"/>
      <c r="L140" s="15">
        <v>0</v>
      </c>
      <c r="M140" s="15"/>
      <c r="N140" s="15"/>
      <c r="O140" s="15"/>
      <c r="P140" s="15"/>
      <c r="Q140" s="15"/>
      <c r="R140" s="16"/>
      <c r="S140" s="16"/>
      <c r="T140" s="16"/>
      <c r="U140" s="16"/>
      <c r="AG140" s="20" t="s">
        <v>94</v>
      </c>
    </row>
    <row r="141" spans="1:33" x14ac:dyDescent="0.25">
      <c r="A141" s="16"/>
      <c r="B141" s="16"/>
      <c r="C141" s="16"/>
      <c r="D141" s="33"/>
      <c r="E141" s="33"/>
      <c r="F141" s="16"/>
      <c r="G141" s="16"/>
      <c r="H141" s="16"/>
      <c r="I141" s="16"/>
      <c r="J141" s="16"/>
      <c r="K141" s="16"/>
      <c r="L141" s="15">
        <v>0</v>
      </c>
      <c r="M141" s="15"/>
      <c r="N141" s="15"/>
      <c r="O141" s="15"/>
      <c r="P141" s="15"/>
      <c r="Q141" s="15"/>
      <c r="R141" s="16"/>
      <c r="S141" s="16"/>
      <c r="T141" s="16"/>
      <c r="U141" s="16"/>
      <c r="AG141" s="20" t="s">
        <v>94</v>
      </c>
    </row>
    <row r="142" spans="1:33" x14ac:dyDescent="0.25">
      <c r="A142" s="16"/>
      <c r="B142" s="16"/>
      <c r="C142" s="16"/>
      <c r="D142" s="33"/>
      <c r="E142" s="33"/>
      <c r="F142" s="16"/>
      <c r="G142" s="16"/>
      <c r="H142" s="16"/>
      <c r="I142" s="16"/>
      <c r="J142" s="16"/>
      <c r="K142" s="16"/>
      <c r="L142" s="15">
        <v>0</v>
      </c>
      <c r="M142" s="15"/>
      <c r="N142" s="15"/>
      <c r="O142" s="15"/>
      <c r="P142" s="15"/>
      <c r="Q142" s="15"/>
      <c r="R142" s="16"/>
      <c r="S142" s="16"/>
      <c r="T142" s="16"/>
      <c r="U142" s="16"/>
      <c r="AG142" s="20" t="s">
        <v>94</v>
      </c>
    </row>
    <row r="143" spans="1:33" x14ac:dyDescent="0.25">
      <c r="A143" s="16"/>
      <c r="B143" s="16"/>
      <c r="C143" s="16"/>
      <c r="D143" s="33"/>
      <c r="E143" s="33"/>
      <c r="F143" s="16"/>
      <c r="G143" s="16"/>
      <c r="H143" s="16"/>
      <c r="I143" s="16"/>
      <c r="J143" s="16"/>
      <c r="K143" s="16"/>
      <c r="L143" s="15">
        <v>0</v>
      </c>
      <c r="M143" s="15"/>
      <c r="N143" s="15"/>
      <c r="O143" s="15"/>
      <c r="P143" s="15"/>
      <c r="Q143" s="15"/>
      <c r="R143" s="16"/>
      <c r="S143" s="16"/>
      <c r="T143" s="16"/>
      <c r="U143" s="16"/>
      <c r="AG143" s="20" t="s">
        <v>94</v>
      </c>
    </row>
    <row r="144" spans="1:33" x14ac:dyDescent="0.25">
      <c r="A144" s="16"/>
      <c r="B144" s="16"/>
      <c r="C144" s="16"/>
      <c r="D144" s="33"/>
      <c r="E144" s="33"/>
      <c r="F144" s="16"/>
      <c r="G144" s="16"/>
      <c r="H144" s="16"/>
      <c r="I144" s="16"/>
      <c r="J144" s="16"/>
      <c r="K144" s="16"/>
      <c r="L144" s="15">
        <v>0</v>
      </c>
      <c r="M144" s="15"/>
      <c r="N144" s="15"/>
      <c r="O144" s="15"/>
      <c r="P144" s="15"/>
      <c r="Q144" s="15"/>
      <c r="R144" s="16"/>
      <c r="S144" s="16"/>
      <c r="T144" s="16"/>
      <c r="U144" s="16"/>
      <c r="AG144" s="20" t="s">
        <v>94</v>
      </c>
    </row>
    <row r="145" spans="1:33" x14ac:dyDescent="0.25">
      <c r="A145" s="16"/>
      <c r="B145" s="16"/>
      <c r="C145" s="16"/>
      <c r="D145" s="33"/>
      <c r="E145" s="33"/>
      <c r="F145" s="16"/>
      <c r="G145" s="16"/>
      <c r="H145" s="16"/>
      <c r="I145" s="16"/>
      <c r="J145" s="16"/>
      <c r="K145" s="16"/>
      <c r="L145" s="15">
        <v>0</v>
      </c>
      <c r="M145" s="15"/>
      <c r="N145" s="15"/>
      <c r="O145" s="15"/>
      <c r="P145" s="15"/>
      <c r="Q145" s="15"/>
      <c r="R145" s="16"/>
      <c r="S145" s="16"/>
      <c r="T145" s="16"/>
      <c r="U145" s="16"/>
      <c r="AG145" s="20" t="s">
        <v>94</v>
      </c>
    </row>
    <row r="146" spans="1:33" x14ac:dyDescent="0.25">
      <c r="A146" s="16"/>
      <c r="B146" s="16"/>
      <c r="C146" s="16"/>
      <c r="D146" s="33"/>
      <c r="E146" s="33"/>
      <c r="F146" s="16"/>
      <c r="G146" s="16"/>
      <c r="H146" s="16"/>
      <c r="I146" s="16"/>
      <c r="J146" s="16"/>
      <c r="K146" s="16"/>
      <c r="L146" s="15">
        <v>0</v>
      </c>
      <c r="M146" s="15"/>
      <c r="N146" s="15"/>
      <c r="O146" s="15"/>
      <c r="P146" s="15"/>
      <c r="Q146" s="15"/>
      <c r="R146" s="16"/>
      <c r="S146" s="16"/>
      <c r="T146" s="16"/>
      <c r="U146" s="16"/>
      <c r="AG146" s="20" t="s">
        <v>94</v>
      </c>
    </row>
    <row r="147" spans="1:33" x14ac:dyDescent="0.25">
      <c r="A147" s="16"/>
      <c r="B147" s="16"/>
      <c r="C147" s="16"/>
      <c r="D147" s="33"/>
      <c r="E147" s="33"/>
      <c r="F147" s="16"/>
      <c r="G147" s="16"/>
      <c r="H147" s="16"/>
      <c r="I147" s="16"/>
      <c r="J147" s="16"/>
      <c r="K147" s="16"/>
      <c r="L147" s="15">
        <v>0</v>
      </c>
      <c r="M147" s="15"/>
      <c r="N147" s="15"/>
      <c r="O147" s="15"/>
      <c r="P147" s="15"/>
      <c r="Q147" s="15"/>
      <c r="R147" s="16"/>
      <c r="S147" s="16"/>
      <c r="T147" s="16"/>
      <c r="U147" s="16"/>
      <c r="AG147" s="20" t="s">
        <v>94</v>
      </c>
    </row>
    <row r="148" spans="1:33" x14ac:dyDescent="0.25">
      <c r="A148" s="16"/>
      <c r="B148" s="16"/>
      <c r="C148" s="16"/>
      <c r="D148" s="33"/>
      <c r="E148" s="33"/>
      <c r="F148" s="16"/>
      <c r="G148" s="16"/>
      <c r="H148" s="16"/>
      <c r="I148" s="16"/>
      <c r="J148" s="16"/>
      <c r="K148" s="16"/>
      <c r="L148" s="15">
        <v>0</v>
      </c>
      <c r="M148" s="15"/>
      <c r="N148" s="15"/>
      <c r="O148" s="15"/>
      <c r="P148" s="15"/>
      <c r="Q148" s="15"/>
      <c r="R148" s="16"/>
      <c r="S148" s="16"/>
      <c r="T148" s="16"/>
      <c r="U148" s="16"/>
      <c r="AG148" s="20" t="s">
        <v>94</v>
      </c>
    </row>
    <row r="149" spans="1:33" x14ac:dyDescent="0.25">
      <c r="A149" s="16"/>
      <c r="B149" s="16"/>
      <c r="C149" s="16"/>
      <c r="D149" s="33"/>
      <c r="E149" s="33"/>
      <c r="F149" s="16"/>
      <c r="G149" s="16"/>
      <c r="H149" s="16"/>
      <c r="I149" s="16"/>
      <c r="J149" s="16"/>
      <c r="K149" s="16"/>
      <c r="L149" s="15">
        <v>0</v>
      </c>
      <c r="M149" s="15"/>
      <c r="N149" s="15"/>
      <c r="O149" s="15"/>
      <c r="P149" s="15"/>
      <c r="Q149" s="15"/>
      <c r="R149" s="16"/>
      <c r="S149" s="16"/>
      <c r="T149" s="16"/>
      <c r="U149" s="16"/>
      <c r="AG149" s="20" t="s">
        <v>94</v>
      </c>
    </row>
    <row r="150" spans="1:33" x14ac:dyDescent="0.25">
      <c r="A150" s="16"/>
      <c r="B150" s="16"/>
      <c r="C150" s="16"/>
      <c r="D150" s="33"/>
      <c r="E150" s="33"/>
      <c r="F150" s="16"/>
      <c r="G150" s="16"/>
      <c r="H150" s="16"/>
      <c r="I150" s="16"/>
      <c r="J150" s="16"/>
      <c r="K150" s="16"/>
      <c r="L150" s="15">
        <v>0</v>
      </c>
      <c r="M150" s="15"/>
      <c r="N150" s="15"/>
      <c r="O150" s="15"/>
      <c r="P150" s="15"/>
      <c r="Q150" s="15"/>
      <c r="R150" s="16"/>
      <c r="S150" s="16"/>
      <c r="T150" s="16"/>
      <c r="U150" s="16"/>
      <c r="AG150" s="20" t="s">
        <v>94</v>
      </c>
    </row>
    <row r="151" spans="1:33" x14ac:dyDescent="0.25">
      <c r="A151" s="16"/>
      <c r="B151" s="16"/>
      <c r="C151" s="16"/>
      <c r="D151" s="33"/>
      <c r="E151" s="33"/>
      <c r="F151" s="16"/>
      <c r="G151" s="16"/>
      <c r="H151" s="16"/>
      <c r="I151" s="16"/>
      <c r="J151" s="16"/>
      <c r="K151" s="16"/>
      <c r="L151" s="15">
        <v>0</v>
      </c>
      <c r="M151" s="15"/>
      <c r="N151" s="15"/>
      <c r="O151" s="15"/>
      <c r="P151" s="15"/>
      <c r="Q151" s="15"/>
      <c r="R151" s="16"/>
      <c r="S151" s="16"/>
      <c r="T151" s="16"/>
      <c r="U151" s="16"/>
      <c r="AG151" s="20" t="s">
        <v>94</v>
      </c>
    </row>
    <row r="152" spans="1:33" x14ac:dyDescent="0.25">
      <c r="A152" s="16"/>
      <c r="B152" s="16"/>
      <c r="C152" s="16"/>
      <c r="D152" s="33"/>
      <c r="E152" s="33"/>
      <c r="F152" s="16"/>
      <c r="G152" s="16"/>
      <c r="H152" s="16"/>
      <c r="I152" s="16"/>
      <c r="J152" s="16"/>
      <c r="K152" s="16"/>
      <c r="L152" s="15">
        <v>0</v>
      </c>
      <c r="M152" s="15"/>
      <c r="N152" s="15"/>
      <c r="O152" s="15"/>
      <c r="P152" s="15"/>
      <c r="Q152" s="15"/>
      <c r="R152" s="16"/>
      <c r="S152" s="16"/>
      <c r="T152" s="16"/>
      <c r="U152" s="16"/>
      <c r="AG152" s="20" t="s">
        <v>94</v>
      </c>
    </row>
    <row r="153" spans="1:33" x14ac:dyDescent="0.25">
      <c r="A153" s="16"/>
      <c r="B153" s="16"/>
      <c r="C153" s="16"/>
      <c r="D153" s="33"/>
      <c r="E153" s="33"/>
      <c r="F153" s="16"/>
      <c r="G153" s="16"/>
      <c r="H153" s="16"/>
      <c r="I153" s="16"/>
      <c r="J153" s="16"/>
      <c r="K153" s="16"/>
      <c r="L153" s="15">
        <v>0</v>
      </c>
      <c r="M153" s="15"/>
      <c r="N153" s="15"/>
      <c r="O153" s="15"/>
      <c r="P153" s="15"/>
      <c r="Q153" s="15"/>
      <c r="R153" s="16"/>
      <c r="S153" s="16"/>
      <c r="T153" s="16"/>
      <c r="U153" s="16"/>
      <c r="AG153" s="20" t="s">
        <v>94</v>
      </c>
    </row>
    <row r="154" spans="1:33" x14ac:dyDescent="0.25">
      <c r="A154" s="16"/>
      <c r="B154" s="16"/>
      <c r="C154" s="16"/>
      <c r="D154" s="33"/>
      <c r="E154" s="33"/>
      <c r="F154" s="16"/>
      <c r="G154" s="16"/>
      <c r="H154" s="16"/>
      <c r="I154" s="16"/>
      <c r="J154" s="16"/>
      <c r="K154" s="16"/>
      <c r="L154" s="15">
        <v>0</v>
      </c>
      <c r="M154" s="15"/>
      <c r="N154" s="15"/>
      <c r="O154" s="15"/>
      <c r="P154" s="15"/>
      <c r="Q154" s="15"/>
      <c r="R154" s="16"/>
      <c r="S154" s="16"/>
      <c r="T154" s="16"/>
      <c r="U154" s="16"/>
      <c r="AG154" s="20" t="s">
        <v>94</v>
      </c>
    </row>
    <row r="155" spans="1:33" x14ac:dyDescent="0.25">
      <c r="A155" s="16"/>
      <c r="B155" s="16"/>
      <c r="C155" s="16"/>
      <c r="D155" s="33"/>
      <c r="E155" s="33"/>
      <c r="F155" s="16"/>
      <c r="G155" s="16"/>
      <c r="H155" s="16"/>
      <c r="I155" s="16"/>
      <c r="J155" s="16"/>
      <c r="K155" s="16"/>
      <c r="L155" s="15">
        <v>0</v>
      </c>
      <c r="M155" s="15"/>
      <c r="N155" s="15"/>
      <c r="O155" s="15"/>
      <c r="P155" s="15"/>
      <c r="Q155" s="15"/>
      <c r="R155" s="16"/>
      <c r="S155" s="16"/>
      <c r="T155" s="16"/>
      <c r="U155" s="16"/>
      <c r="AG155" s="20" t="s">
        <v>94</v>
      </c>
    </row>
    <row r="156" spans="1:33" x14ac:dyDescent="0.25">
      <c r="A156" s="16"/>
      <c r="B156" s="16"/>
      <c r="C156" s="16"/>
      <c r="D156" s="33"/>
      <c r="E156" s="33"/>
      <c r="F156" s="16"/>
      <c r="G156" s="16"/>
      <c r="H156" s="16"/>
      <c r="I156" s="16"/>
      <c r="J156" s="16"/>
      <c r="K156" s="16"/>
      <c r="L156" s="15">
        <v>0</v>
      </c>
      <c r="M156" s="15"/>
      <c r="N156" s="15"/>
      <c r="O156" s="15"/>
      <c r="P156" s="15"/>
      <c r="Q156" s="15"/>
      <c r="R156" s="16"/>
      <c r="S156" s="16"/>
      <c r="T156" s="16"/>
      <c r="U156" s="16"/>
      <c r="AG156" s="20" t="s">
        <v>94</v>
      </c>
    </row>
    <row r="157" spans="1:33" x14ac:dyDescent="0.25">
      <c r="A157" s="16"/>
      <c r="B157" s="16"/>
      <c r="C157" s="16"/>
      <c r="D157" s="33"/>
      <c r="E157" s="33"/>
      <c r="F157" s="16"/>
      <c r="G157" s="16"/>
      <c r="H157" s="16"/>
      <c r="I157" s="16"/>
      <c r="J157" s="16"/>
      <c r="K157" s="16"/>
      <c r="L157" s="15">
        <v>0</v>
      </c>
      <c r="M157" s="15"/>
      <c r="N157" s="15"/>
      <c r="O157" s="15"/>
      <c r="P157" s="15"/>
      <c r="Q157" s="15"/>
      <c r="R157" s="16"/>
      <c r="S157" s="16"/>
      <c r="T157" s="16"/>
      <c r="U157" s="16"/>
      <c r="AG157" s="20" t="s">
        <v>94</v>
      </c>
    </row>
    <row r="158" spans="1:33" x14ac:dyDescent="0.25">
      <c r="A158" s="16"/>
      <c r="B158" s="16"/>
      <c r="C158" s="16"/>
      <c r="D158" s="33"/>
      <c r="E158" s="33"/>
      <c r="F158" s="16"/>
      <c r="G158" s="16"/>
      <c r="H158" s="16"/>
      <c r="I158" s="16"/>
      <c r="J158" s="16"/>
      <c r="K158" s="16"/>
      <c r="L158" s="15">
        <v>0</v>
      </c>
      <c r="M158" s="15"/>
      <c r="N158" s="15"/>
      <c r="O158" s="15"/>
      <c r="P158" s="15"/>
      <c r="Q158" s="15"/>
      <c r="R158" s="16"/>
      <c r="S158" s="16"/>
      <c r="T158" s="16"/>
      <c r="U158" s="16"/>
      <c r="AG158" s="20" t="s">
        <v>94</v>
      </c>
    </row>
    <row r="159" spans="1:33" x14ac:dyDescent="0.25">
      <c r="A159" s="16"/>
      <c r="B159" s="16"/>
      <c r="C159" s="16"/>
      <c r="D159" s="33"/>
      <c r="E159" s="33"/>
      <c r="F159" s="16"/>
      <c r="G159" s="16"/>
      <c r="H159" s="16"/>
      <c r="I159" s="16"/>
      <c r="J159" s="16"/>
      <c r="K159" s="16"/>
      <c r="L159" s="15">
        <v>0</v>
      </c>
      <c r="M159" s="15"/>
      <c r="N159" s="15"/>
      <c r="O159" s="15"/>
      <c r="P159" s="15"/>
      <c r="Q159" s="15"/>
      <c r="R159" s="16"/>
      <c r="S159" s="16"/>
      <c r="T159" s="16"/>
      <c r="U159" s="16"/>
      <c r="AG159" s="20" t="s">
        <v>94</v>
      </c>
    </row>
    <row r="160" spans="1:33" x14ac:dyDescent="0.25">
      <c r="A160" s="16"/>
      <c r="B160" s="16"/>
      <c r="C160" s="16"/>
      <c r="D160" s="33"/>
      <c r="E160" s="33"/>
      <c r="F160" s="16"/>
      <c r="G160" s="16"/>
      <c r="H160" s="16"/>
      <c r="I160" s="16"/>
      <c r="J160" s="16"/>
      <c r="K160" s="16"/>
      <c r="L160" s="15">
        <v>0</v>
      </c>
      <c r="M160" s="15"/>
      <c r="N160" s="15"/>
      <c r="O160" s="15"/>
      <c r="P160" s="15"/>
      <c r="Q160" s="15"/>
      <c r="R160" s="16"/>
      <c r="S160" s="16"/>
      <c r="T160" s="16"/>
      <c r="U160" s="16"/>
      <c r="AG160" s="20" t="s">
        <v>94</v>
      </c>
    </row>
    <row r="161" spans="1:33" x14ac:dyDescent="0.25">
      <c r="A161" s="16"/>
      <c r="B161" s="16"/>
      <c r="C161" s="16"/>
      <c r="D161" s="33"/>
      <c r="E161" s="33"/>
      <c r="F161" s="16"/>
      <c r="G161" s="16"/>
      <c r="H161" s="16"/>
      <c r="I161" s="16"/>
      <c r="J161" s="16"/>
      <c r="K161" s="16"/>
      <c r="L161" s="15">
        <v>0</v>
      </c>
      <c r="M161" s="15"/>
      <c r="N161" s="15"/>
      <c r="O161" s="15"/>
      <c r="P161" s="15"/>
      <c r="Q161" s="15"/>
      <c r="R161" s="16"/>
      <c r="S161" s="16"/>
      <c r="T161" s="16"/>
      <c r="U161" s="16"/>
      <c r="AG161" s="20" t="s">
        <v>94</v>
      </c>
    </row>
    <row r="162" spans="1:33" x14ac:dyDescent="0.25">
      <c r="A162" s="16"/>
      <c r="B162" s="16"/>
      <c r="C162" s="16"/>
      <c r="D162" s="33"/>
      <c r="E162" s="33"/>
      <c r="F162" s="16"/>
      <c r="G162" s="16"/>
      <c r="H162" s="16"/>
      <c r="I162" s="16"/>
      <c r="J162" s="16"/>
      <c r="K162" s="16"/>
      <c r="L162" s="15">
        <v>0</v>
      </c>
      <c r="M162" s="15"/>
      <c r="N162" s="15"/>
      <c r="O162" s="15"/>
      <c r="P162" s="15"/>
      <c r="Q162" s="15"/>
      <c r="R162" s="16"/>
      <c r="S162" s="16"/>
      <c r="T162" s="16"/>
      <c r="U162" s="16"/>
      <c r="AG162" s="20" t="s">
        <v>94</v>
      </c>
    </row>
    <row r="163" spans="1:33" x14ac:dyDescent="0.25">
      <c r="A163" s="16"/>
      <c r="B163" s="16"/>
      <c r="C163" s="16"/>
      <c r="D163" s="33"/>
      <c r="E163" s="33"/>
      <c r="F163" s="16"/>
      <c r="G163" s="16"/>
      <c r="H163" s="16"/>
      <c r="I163" s="16"/>
      <c r="J163" s="16"/>
      <c r="K163" s="16"/>
      <c r="L163" s="15">
        <v>0</v>
      </c>
      <c r="M163" s="15"/>
      <c r="N163" s="15"/>
      <c r="O163" s="15"/>
      <c r="P163" s="15"/>
      <c r="Q163" s="15"/>
      <c r="R163" s="16"/>
      <c r="S163" s="16"/>
      <c r="T163" s="16"/>
      <c r="U163" s="16"/>
      <c r="AG163" s="20" t="s">
        <v>94</v>
      </c>
    </row>
    <row r="164" spans="1:33" x14ac:dyDescent="0.25">
      <c r="A164" s="16"/>
      <c r="B164" s="16"/>
      <c r="C164" s="16"/>
      <c r="D164" s="33"/>
      <c r="E164" s="33"/>
      <c r="F164" s="16"/>
      <c r="G164" s="16"/>
      <c r="H164" s="16"/>
      <c r="I164" s="16"/>
      <c r="J164" s="16"/>
      <c r="K164" s="16"/>
      <c r="L164" s="15">
        <v>0</v>
      </c>
      <c r="M164" s="15"/>
      <c r="N164" s="15"/>
      <c r="O164" s="15"/>
      <c r="P164" s="15"/>
      <c r="Q164" s="15"/>
      <c r="R164" s="16"/>
      <c r="S164" s="16"/>
      <c r="T164" s="16"/>
      <c r="U164" s="16"/>
      <c r="AG164" s="20" t="s">
        <v>94</v>
      </c>
    </row>
    <row r="165" spans="1:33" x14ac:dyDescent="0.25">
      <c r="A165" s="16"/>
      <c r="B165" s="16"/>
      <c r="C165" s="16"/>
      <c r="D165" s="33"/>
      <c r="E165" s="33"/>
      <c r="F165" s="16"/>
      <c r="G165" s="16"/>
      <c r="H165" s="16"/>
      <c r="I165" s="16"/>
      <c r="J165" s="16"/>
      <c r="K165" s="16"/>
      <c r="L165" s="15">
        <v>0</v>
      </c>
      <c r="M165" s="15"/>
      <c r="N165" s="15"/>
      <c r="O165" s="15"/>
      <c r="P165" s="15"/>
      <c r="Q165" s="15"/>
      <c r="R165" s="16"/>
      <c r="S165" s="16"/>
      <c r="T165" s="16"/>
      <c r="U165" s="16"/>
      <c r="AG165" s="20" t="s">
        <v>94</v>
      </c>
    </row>
    <row r="166" spans="1:33" x14ac:dyDescent="0.25">
      <c r="A166" s="16"/>
      <c r="B166" s="16"/>
      <c r="C166" s="16"/>
      <c r="D166" s="33"/>
      <c r="E166" s="33"/>
      <c r="F166" s="16"/>
      <c r="G166" s="16"/>
      <c r="H166" s="16"/>
      <c r="I166" s="16"/>
      <c r="J166" s="16"/>
      <c r="K166" s="16"/>
      <c r="L166" s="15">
        <v>0</v>
      </c>
      <c r="M166" s="15"/>
      <c r="N166" s="15"/>
      <c r="O166" s="15"/>
      <c r="P166" s="15"/>
      <c r="Q166" s="15"/>
      <c r="R166" s="16"/>
      <c r="S166" s="16"/>
      <c r="T166" s="16"/>
      <c r="U166" s="16"/>
      <c r="AG166" s="20" t="s">
        <v>94</v>
      </c>
    </row>
    <row r="167" spans="1:33" x14ac:dyDescent="0.25">
      <c r="A167" s="16"/>
      <c r="B167" s="16"/>
      <c r="C167" s="16"/>
      <c r="D167" s="33"/>
      <c r="E167" s="33"/>
      <c r="F167" s="16"/>
      <c r="G167" s="16"/>
      <c r="H167" s="16"/>
      <c r="I167" s="16"/>
      <c r="J167" s="16"/>
      <c r="K167" s="16"/>
      <c r="L167" s="15">
        <v>0</v>
      </c>
      <c r="M167" s="15"/>
      <c r="N167" s="15"/>
      <c r="O167" s="15"/>
      <c r="P167" s="15"/>
      <c r="Q167" s="15"/>
      <c r="R167" s="16"/>
      <c r="S167" s="16"/>
      <c r="T167" s="16"/>
      <c r="U167" s="16"/>
      <c r="AG167" s="20" t="s">
        <v>94</v>
      </c>
    </row>
    <row r="168" spans="1:33" x14ac:dyDescent="0.25">
      <c r="A168" s="16"/>
      <c r="B168" s="16"/>
      <c r="C168" s="16"/>
      <c r="D168" s="33"/>
      <c r="E168" s="33"/>
      <c r="F168" s="16"/>
      <c r="G168" s="16"/>
      <c r="H168" s="16"/>
      <c r="I168" s="16"/>
      <c r="J168" s="16"/>
      <c r="K168" s="16"/>
      <c r="L168" s="15">
        <v>0</v>
      </c>
      <c r="M168" s="15"/>
      <c r="N168" s="15"/>
      <c r="O168" s="15"/>
      <c r="P168" s="15"/>
      <c r="Q168" s="15"/>
      <c r="R168" s="16"/>
      <c r="S168" s="16"/>
      <c r="T168" s="16"/>
      <c r="U168" s="16"/>
      <c r="AG168" s="20" t="s">
        <v>94</v>
      </c>
    </row>
    <row r="169" spans="1:33" x14ac:dyDescent="0.25">
      <c r="A169" s="16"/>
      <c r="B169" s="16"/>
      <c r="C169" s="16"/>
      <c r="D169" s="33"/>
      <c r="E169" s="33"/>
      <c r="F169" s="16"/>
      <c r="G169" s="16"/>
      <c r="H169" s="16"/>
      <c r="I169" s="16"/>
      <c r="J169" s="16"/>
      <c r="K169" s="16"/>
      <c r="L169" s="15">
        <v>0</v>
      </c>
      <c r="M169" s="15"/>
      <c r="N169" s="15"/>
      <c r="O169" s="15"/>
      <c r="P169" s="15"/>
      <c r="Q169" s="15"/>
      <c r="R169" s="16"/>
      <c r="S169" s="16"/>
      <c r="T169" s="16"/>
      <c r="U169" s="16"/>
      <c r="AG169" s="20" t="s">
        <v>94</v>
      </c>
    </row>
    <row r="170" spans="1:33" x14ac:dyDescent="0.25">
      <c r="A170" s="16"/>
      <c r="B170" s="16"/>
      <c r="C170" s="16"/>
      <c r="D170" s="33"/>
      <c r="E170" s="33"/>
      <c r="F170" s="16"/>
      <c r="G170" s="16"/>
      <c r="H170" s="16"/>
      <c r="I170" s="16"/>
      <c r="J170" s="16"/>
      <c r="K170" s="16"/>
      <c r="L170" s="15">
        <v>0</v>
      </c>
      <c r="M170" s="15"/>
      <c r="N170" s="15"/>
      <c r="O170" s="15"/>
      <c r="P170" s="15"/>
      <c r="Q170" s="15"/>
      <c r="R170" s="16"/>
      <c r="S170" s="16"/>
      <c r="T170" s="16"/>
      <c r="U170" s="16"/>
      <c r="AG170" s="20" t="s">
        <v>94</v>
      </c>
    </row>
    <row r="171" spans="1:33" x14ac:dyDescent="0.25">
      <c r="A171" s="16"/>
      <c r="B171" s="16"/>
      <c r="C171" s="16"/>
      <c r="D171" s="33"/>
      <c r="E171" s="33"/>
      <c r="F171" s="16"/>
      <c r="G171" s="16"/>
      <c r="H171" s="16"/>
      <c r="I171" s="16"/>
      <c r="J171" s="16"/>
      <c r="K171" s="16"/>
      <c r="L171" s="15">
        <v>0</v>
      </c>
      <c r="M171" s="15"/>
      <c r="N171" s="15"/>
      <c r="O171" s="15"/>
      <c r="P171" s="15"/>
      <c r="Q171" s="15"/>
      <c r="R171" s="16"/>
      <c r="S171" s="16"/>
      <c r="T171" s="16"/>
      <c r="U171" s="16"/>
      <c r="AG171" s="20" t="s">
        <v>94</v>
      </c>
    </row>
    <row r="172" spans="1:33" x14ac:dyDescent="0.25">
      <c r="A172" s="16"/>
      <c r="B172" s="16"/>
      <c r="C172" s="16"/>
      <c r="D172" s="33"/>
      <c r="E172" s="33"/>
      <c r="F172" s="16"/>
      <c r="G172" s="16"/>
      <c r="H172" s="16"/>
      <c r="I172" s="16"/>
      <c r="J172" s="16"/>
      <c r="K172" s="16"/>
      <c r="L172" s="15">
        <v>0</v>
      </c>
      <c r="M172" s="15"/>
      <c r="N172" s="15"/>
      <c r="O172" s="15"/>
      <c r="P172" s="15"/>
      <c r="Q172" s="15"/>
      <c r="R172" s="16"/>
      <c r="S172" s="16"/>
      <c r="T172" s="16"/>
      <c r="U172" s="16"/>
      <c r="AG172" s="20" t="s">
        <v>94</v>
      </c>
    </row>
    <row r="173" spans="1:33" x14ac:dyDescent="0.25">
      <c r="A173" s="16"/>
      <c r="B173" s="16"/>
      <c r="C173" s="16"/>
      <c r="D173" s="33"/>
      <c r="E173" s="33"/>
      <c r="F173" s="16"/>
      <c r="G173" s="16"/>
      <c r="H173" s="16"/>
      <c r="I173" s="16"/>
      <c r="J173" s="16"/>
      <c r="K173" s="16"/>
      <c r="L173" s="15">
        <v>0</v>
      </c>
      <c r="M173" s="15"/>
      <c r="N173" s="15"/>
      <c r="O173" s="15"/>
      <c r="P173" s="15"/>
      <c r="Q173" s="15"/>
      <c r="R173" s="16"/>
      <c r="S173" s="16"/>
      <c r="T173" s="16"/>
      <c r="U173" s="16"/>
      <c r="AG173" s="20" t="s">
        <v>94</v>
      </c>
    </row>
    <row r="174" spans="1:33" x14ac:dyDescent="0.25">
      <c r="A174" s="16"/>
      <c r="B174" s="16"/>
      <c r="C174" s="16"/>
      <c r="D174" s="33"/>
      <c r="E174" s="33"/>
      <c r="F174" s="16"/>
      <c r="G174" s="16"/>
      <c r="H174" s="16"/>
      <c r="I174" s="16"/>
      <c r="J174" s="16"/>
      <c r="K174" s="16"/>
      <c r="L174" s="15">
        <v>0</v>
      </c>
      <c r="M174" s="15"/>
      <c r="N174" s="15"/>
      <c r="O174" s="15"/>
      <c r="P174" s="15"/>
      <c r="Q174" s="15"/>
      <c r="R174" s="16"/>
      <c r="S174" s="16"/>
      <c r="T174" s="16"/>
      <c r="U174" s="16"/>
      <c r="AG174" s="20" t="s">
        <v>94</v>
      </c>
    </row>
    <row r="175" spans="1:33" x14ac:dyDescent="0.25">
      <c r="A175" s="16"/>
      <c r="B175" s="16"/>
      <c r="C175" s="16"/>
      <c r="D175" s="33"/>
      <c r="E175" s="33"/>
      <c r="F175" s="16"/>
      <c r="G175" s="16"/>
      <c r="H175" s="16"/>
      <c r="I175" s="16"/>
      <c r="J175" s="16"/>
      <c r="K175" s="16"/>
      <c r="L175" s="15">
        <v>0</v>
      </c>
      <c r="M175" s="15"/>
      <c r="N175" s="15"/>
      <c r="O175" s="15"/>
      <c r="P175" s="15"/>
      <c r="Q175" s="15"/>
      <c r="R175" s="16"/>
      <c r="S175" s="16"/>
      <c r="T175" s="16"/>
      <c r="U175" s="16"/>
      <c r="AG175" s="20" t="s">
        <v>94</v>
      </c>
    </row>
    <row r="176" spans="1:33" x14ac:dyDescent="0.25">
      <c r="A176" s="16"/>
      <c r="B176" s="16"/>
      <c r="C176" s="16"/>
      <c r="D176" s="33"/>
      <c r="E176" s="33"/>
      <c r="F176" s="16"/>
      <c r="G176" s="16"/>
      <c r="H176" s="16"/>
      <c r="I176" s="16"/>
      <c r="J176" s="16"/>
      <c r="K176" s="16"/>
      <c r="L176" s="15">
        <v>0</v>
      </c>
      <c r="M176" s="15"/>
      <c r="N176" s="15"/>
      <c r="O176" s="15"/>
      <c r="P176" s="15"/>
      <c r="Q176" s="15"/>
      <c r="R176" s="16"/>
      <c r="S176" s="16"/>
      <c r="T176" s="16"/>
      <c r="U176" s="16"/>
      <c r="AG176" s="20" t="s">
        <v>94</v>
      </c>
    </row>
    <row r="177" spans="1:33" x14ac:dyDescent="0.25">
      <c r="A177" s="16"/>
      <c r="B177" s="16"/>
      <c r="C177" s="16"/>
      <c r="D177" s="33"/>
      <c r="E177" s="33"/>
      <c r="F177" s="16"/>
      <c r="G177" s="16"/>
      <c r="H177" s="16"/>
      <c r="I177" s="16"/>
      <c r="J177" s="16"/>
      <c r="K177" s="16"/>
      <c r="L177" s="15">
        <v>0</v>
      </c>
      <c r="M177" s="15"/>
      <c r="N177" s="15"/>
      <c r="O177" s="15"/>
      <c r="P177" s="15"/>
      <c r="Q177" s="15"/>
      <c r="R177" s="16"/>
      <c r="S177" s="16"/>
      <c r="T177" s="16"/>
      <c r="U177" s="16"/>
      <c r="AG177" s="20" t="s">
        <v>94</v>
      </c>
    </row>
    <row r="178" spans="1:33" x14ac:dyDescent="0.25">
      <c r="A178" s="16"/>
      <c r="B178" s="16"/>
      <c r="C178" s="16"/>
      <c r="D178" s="33"/>
      <c r="E178" s="33"/>
      <c r="F178" s="16"/>
      <c r="G178" s="16"/>
      <c r="H178" s="16"/>
      <c r="I178" s="16"/>
      <c r="J178" s="16"/>
      <c r="K178" s="16"/>
      <c r="L178" s="15">
        <v>0</v>
      </c>
      <c r="M178" s="15"/>
      <c r="N178" s="15"/>
      <c r="O178" s="15"/>
      <c r="P178" s="15"/>
      <c r="Q178" s="15"/>
      <c r="R178" s="16"/>
      <c r="S178" s="16"/>
      <c r="T178" s="16"/>
      <c r="U178" s="16"/>
      <c r="AG178" s="20" t="s">
        <v>94</v>
      </c>
    </row>
    <row r="179" spans="1:33" x14ac:dyDescent="0.25">
      <c r="A179" s="16"/>
      <c r="B179" s="16"/>
      <c r="C179" s="16"/>
      <c r="D179" s="33"/>
      <c r="E179" s="33"/>
      <c r="F179" s="16"/>
      <c r="G179" s="16"/>
      <c r="H179" s="16"/>
      <c r="I179" s="16"/>
      <c r="J179" s="16"/>
      <c r="K179" s="16"/>
      <c r="L179" s="15">
        <v>0</v>
      </c>
      <c r="M179" s="15"/>
      <c r="N179" s="15"/>
      <c r="O179" s="15"/>
      <c r="P179" s="15"/>
      <c r="Q179" s="15"/>
      <c r="R179" s="16"/>
      <c r="S179" s="16"/>
      <c r="T179" s="16"/>
      <c r="U179" s="16"/>
      <c r="AG179" s="20" t="s">
        <v>94</v>
      </c>
    </row>
    <row r="180" spans="1:33" x14ac:dyDescent="0.25">
      <c r="A180" s="16"/>
      <c r="B180" s="16"/>
      <c r="C180" s="16"/>
      <c r="D180" s="33"/>
      <c r="E180" s="33"/>
      <c r="F180" s="16"/>
      <c r="G180" s="16"/>
      <c r="H180" s="16"/>
      <c r="I180" s="16"/>
      <c r="J180" s="16"/>
      <c r="K180" s="16"/>
      <c r="L180" s="15">
        <v>0</v>
      </c>
      <c r="M180" s="15"/>
      <c r="N180" s="15"/>
      <c r="O180" s="15"/>
      <c r="P180" s="15"/>
      <c r="Q180" s="15"/>
      <c r="R180" s="16"/>
      <c r="S180" s="16"/>
      <c r="T180" s="16"/>
      <c r="U180" s="16"/>
      <c r="AG180" s="20" t="s">
        <v>94</v>
      </c>
    </row>
    <row r="181" spans="1:33" x14ac:dyDescent="0.25">
      <c r="A181" s="16"/>
      <c r="B181" s="16"/>
      <c r="C181" s="16"/>
      <c r="D181" s="33"/>
      <c r="E181" s="33"/>
      <c r="F181" s="16"/>
      <c r="G181" s="16"/>
      <c r="H181" s="16"/>
      <c r="I181" s="16"/>
      <c r="J181" s="16"/>
      <c r="K181" s="16"/>
      <c r="L181" s="15">
        <v>0</v>
      </c>
      <c r="M181" s="15"/>
      <c r="N181" s="15"/>
      <c r="O181" s="15"/>
      <c r="P181" s="15"/>
      <c r="Q181" s="15"/>
      <c r="R181" s="16"/>
      <c r="S181" s="16"/>
      <c r="T181" s="16"/>
      <c r="U181" s="16"/>
      <c r="AG181" s="20" t="s">
        <v>94</v>
      </c>
    </row>
    <row r="182" spans="1:33" x14ac:dyDescent="0.25">
      <c r="A182" s="16"/>
      <c r="B182" s="16"/>
      <c r="C182" s="16"/>
      <c r="D182" s="33"/>
      <c r="E182" s="33"/>
      <c r="F182" s="16"/>
      <c r="G182" s="16"/>
      <c r="H182" s="16"/>
      <c r="I182" s="16"/>
      <c r="J182" s="16"/>
      <c r="K182" s="16"/>
      <c r="L182" s="15">
        <v>0</v>
      </c>
      <c r="M182" s="15"/>
      <c r="N182" s="15"/>
      <c r="O182" s="15"/>
      <c r="P182" s="15"/>
      <c r="Q182" s="15"/>
      <c r="R182" s="16"/>
      <c r="S182" s="16"/>
      <c r="T182" s="16"/>
      <c r="U182" s="16"/>
      <c r="AG182" s="20" t="s">
        <v>94</v>
      </c>
    </row>
    <row r="183" spans="1:33" x14ac:dyDescent="0.25">
      <c r="A183" s="16"/>
      <c r="B183" s="16"/>
      <c r="C183" s="16"/>
      <c r="D183" s="33"/>
      <c r="E183" s="33"/>
      <c r="F183" s="16"/>
      <c r="G183" s="16"/>
      <c r="H183" s="16"/>
      <c r="I183" s="16"/>
      <c r="J183" s="16"/>
      <c r="K183" s="16"/>
      <c r="L183" s="15">
        <v>0</v>
      </c>
      <c r="M183" s="15"/>
      <c r="N183" s="15"/>
      <c r="O183" s="15"/>
      <c r="P183" s="15"/>
      <c r="Q183" s="15"/>
      <c r="R183" s="16"/>
      <c r="S183" s="16"/>
      <c r="T183" s="16"/>
      <c r="U183" s="16"/>
      <c r="AG183" s="20" t="s">
        <v>94</v>
      </c>
    </row>
    <row r="184" spans="1:33" x14ac:dyDescent="0.25">
      <c r="A184" s="16"/>
      <c r="B184" s="16"/>
      <c r="C184" s="16"/>
      <c r="D184" s="33"/>
      <c r="E184" s="33"/>
      <c r="F184" s="16"/>
      <c r="G184" s="16"/>
      <c r="H184" s="16"/>
      <c r="I184" s="16"/>
      <c r="J184" s="16"/>
      <c r="K184" s="16"/>
      <c r="L184" s="15">
        <v>0</v>
      </c>
      <c r="M184" s="15"/>
      <c r="N184" s="15"/>
      <c r="O184" s="15"/>
      <c r="P184" s="15"/>
      <c r="Q184" s="15"/>
      <c r="R184" s="16"/>
      <c r="S184" s="16"/>
      <c r="T184" s="16"/>
      <c r="U184" s="16"/>
      <c r="AG184" s="20" t="s">
        <v>94</v>
      </c>
    </row>
    <row r="185" spans="1:33" x14ac:dyDescent="0.25">
      <c r="A185" s="16"/>
      <c r="B185" s="16"/>
      <c r="C185" s="16"/>
      <c r="D185" s="33"/>
      <c r="E185" s="33"/>
      <c r="F185" s="16"/>
      <c r="G185" s="16"/>
      <c r="H185" s="16"/>
      <c r="I185" s="16"/>
      <c r="J185" s="16"/>
      <c r="K185" s="16"/>
      <c r="L185" s="15">
        <v>0</v>
      </c>
      <c r="M185" s="15"/>
      <c r="N185" s="15"/>
      <c r="O185" s="15"/>
      <c r="P185" s="15"/>
      <c r="Q185" s="15"/>
      <c r="R185" s="16"/>
      <c r="S185" s="16"/>
      <c r="T185" s="16"/>
      <c r="U185" s="16"/>
      <c r="AG185" s="20" t="s">
        <v>94</v>
      </c>
    </row>
    <row r="186" spans="1:33" x14ac:dyDescent="0.25">
      <c r="A186" s="16"/>
      <c r="B186" s="16"/>
      <c r="C186" s="16"/>
      <c r="D186" s="33"/>
      <c r="E186" s="33"/>
      <c r="F186" s="16"/>
      <c r="G186" s="16"/>
      <c r="H186" s="16"/>
      <c r="I186" s="16"/>
      <c r="J186" s="16"/>
      <c r="K186" s="16"/>
      <c r="L186" s="15">
        <v>0</v>
      </c>
      <c r="M186" s="15"/>
      <c r="N186" s="15"/>
      <c r="O186" s="15"/>
      <c r="P186" s="15"/>
      <c r="Q186" s="15"/>
      <c r="R186" s="16"/>
      <c r="S186" s="16"/>
      <c r="T186" s="16"/>
      <c r="U186" s="16"/>
      <c r="AG186" s="20" t="s">
        <v>94</v>
      </c>
    </row>
    <row r="187" spans="1:33" x14ac:dyDescent="0.25">
      <c r="A187" s="16"/>
      <c r="B187" s="16"/>
      <c r="C187" s="16"/>
      <c r="D187" s="33"/>
      <c r="E187" s="33"/>
      <c r="F187" s="16"/>
      <c r="G187" s="16"/>
      <c r="H187" s="16"/>
      <c r="I187" s="16"/>
      <c r="J187" s="16"/>
      <c r="K187" s="16"/>
      <c r="L187" s="15">
        <v>0</v>
      </c>
      <c r="M187" s="15"/>
      <c r="N187" s="15"/>
      <c r="O187" s="15"/>
      <c r="P187" s="15"/>
      <c r="Q187" s="15"/>
      <c r="R187" s="16"/>
      <c r="S187" s="16"/>
      <c r="T187" s="16"/>
      <c r="U187" s="16"/>
      <c r="AG187" s="20" t="s">
        <v>94</v>
      </c>
    </row>
    <row r="188" spans="1:33" x14ac:dyDescent="0.25">
      <c r="A188" s="16"/>
      <c r="B188" s="16"/>
      <c r="C188" s="16"/>
      <c r="D188" s="33"/>
      <c r="E188" s="33"/>
      <c r="F188" s="16"/>
      <c r="G188" s="16"/>
      <c r="H188" s="16"/>
      <c r="I188" s="16"/>
      <c r="J188" s="16"/>
      <c r="K188" s="16"/>
      <c r="L188" s="15">
        <v>0</v>
      </c>
      <c r="M188" s="15"/>
      <c r="N188" s="15"/>
      <c r="O188" s="15"/>
      <c r="P188" s="15"/>
      <c r="Q188" s="15"/>
      <c r="R188" s="16"/>
      <c r="S188" s="16"/>
      <c r="T188" s="16"/>
      <c r="U188" s="16"/>
      <c r="AG188" s="20" t="s">
        <v>94</v>
      </c>
    </row>
    <row r="189" spans="1:33" x14ac:dyDescent="0.25">
      <c r="A189" s="16"/>
      <c r="B189" s="16"/>
      <c r="C189" s="16"/>
      <c r="D189" s="33"/>
      <c r="E189" s="33"/>
      <c r="F189" s="16"/>
      <c r="G189" s="16"/>
      <c r="H189" s="16"/>
      <c r="I189" s="16"/>
      <c r="J189" s="16"/>
      <c r="K189" s="16"/>
      <c r="L189" s="15">
        <v>0</v>
      </c>
      <c r="M189" s="15"/>
      <c r="N189" s="15"/>
      <c r="O189" s="15"/>
      <c r="P189" s="15"/>
      <c r="Q189" s="15"/>
      <c r="R189" s="16"/>
      <c r="S189" s="16"/>
      <c r="T189" s="16"/>
      <c r="U189" s="16"/>
      <c r="AG189" s="20" t="s">
        <v>94</v>
      </c>
    </row>
    <row r="190" spans="1:33" x14ac:dyDescent="0.25">
      <c r="A190" s="16"/>
      <c r="B190" s="16"/>
      <c r="C190" s="16"/>
      <c r="D190" s="33"/>
      <c r="E190" s="33"/>
      <c r="F190" s="16"/>
      <c r="G190" s="16"/>
      <c r="H190" s="16"/>
      <c r="I190" s="16"/>
      <c r="J190" s="16"/>
      <c r="K190" s="16"/>
      <c r="L190" s="15">
        <v>0</v>
      </c>
      <c r="M190" s="15"/>
      <c r="N190" s="15"/>
      <c r="O190" s="15"/>
      <c r="P190" s="15"/>
      <c r="Q190" s="15"/>
      <c r="R190" s="16"/>
      <c r="S190" s="16"/>
      <c r="T190" s="16"/>
      <c r="U190" s="16"/>
      <c r="AG190" s="20" t="s">
        <v>94</v>
      </c>
    </row>
    <row r="191" spans="1:33" x14ac:dyDescent="0.25">
      <c r="A191" s="16"/>
      <c r="B191" s="16"/>
      <c r="C191" s="16"/>
      <c r="D191" s="33"/>
      <c r="E191" s="33"/>
      <c r="F191" s="16"/>
      <c r="G191" s="16"/>
      <c r="H191" s="16"/>
      <c r="I191" s="16"/>
      <c r="J191" s="16"/>
      <c r="K191" s="16"/>
      <c r="L191" s="15">
        <v>0</v>
      </c>
      <c r="M191" s="15"/>
      <c r="N191" s="15"/>
      <c r="O191" s="15"/>
      <c r="P191" s="15"/>
      <c r="Q191" s="15"/>
      <c r="R191" s="16"/>
      <c r="S191" s="16"/>
      <c r="T191" s="16"/>
      <c r="U191" s="16"/>
      <c r="AG191" s="20" t="s">
        <v>94</v>
      </c>
    </row>
    <row r="192" spans="1:33" x14ac:dyDescent="0.25">
      <c r="A192" s="16"/>
      <c r="B192" s="16"/>
      <c r="C192" s="16"/>
      <c r="D192" s="33"/>
      <c r="E192" s="33"/>
      <c r="F192" s="16"/>
      <c r="G192" s="16"/>
      <c r="H192" s="16"/>
      <c r="I192" s="16"/>
      <c r="J192" s="16"/>
      <c r="K192" s="16"/>
      <c r="L192" s="15">
        <v>0</v>
      </c>
      <c r="M192" s="15"/>
      <c r="N192" s="15"/>
      <c r="O192" s="15"/>
      <c r="P192" s="15"/>
      <c r="Q192" s="15"/>
      <c r="R192" s="16"/>
      <c r="S192" s="16"/>
      <c r="T192" s="16"/>
      <c r="U192" s="16"/>
      <c r="AG192" s="20" t="s">
        <v>94</v>
      </c>
    </row>
    <row r="193" spans="1:33" x14ac:dyDescent="0.25">
      <c r="A193" s="16"/>
      <c r="B193" s="16"/>
      <c r="C193" s="16"/>
      <c r="D193" s="33"/>
      <c r="E193" s="33"/>
      <c r="F193" s="16"/>
      <c r="G193" s="16"/>
      <c r="H193" s="16"/>
      <c r="I193" s="16"/>
      <c r="J193" s="16"/>
      <c r="K193" s="16"/>
      <c r="L193" s="15">
        <v>0</v>
      </c>
      <c r="M193" s="15"/>
      <c r="N193" s="15"/>
      <c r="O193" s="15"/>
      <c r="P193" s="15"/>
      <c r="Q193" s="15"/>
      <c r="R193" s="16"/>
      <c r="S193" s="16"/>
      <c r="T193" s="16"/>
      <c r="U193" s="16"/>
      <c r="AG193" s="20" t="s">
        <v>94</v>
      </c>
    </row>
    <row r="194" spans="1:33" x14ac:dyDescent="0.25">
      <c r="A194" s="16"/>
      <c r="B194" s="16"/>
      <c r="C194" s="16"/>
      <c r="D194" s="33"/>
      <c r="E194" s="33"/>
      <c r="F194" s="16"/>
      <c r="G194" s="16"/>
      <c r="H194" s="16"/>
      <c r="I194" s="16"/>
      <c r="J194" s="16"/>
      <c r="K194" s="16"/>
      <c r="L194" s="15">
        <v>0</v>
      </c>
      <c r="M194" s="15"/>
      <c r="N194" s="15"/>
      <c r="O194" s="15"/>
      <c r="P194" s="15"/>
      <c r="Q194" s="15"/>
      <c r="R194" s="16"/>
      <c r="S194" s="16"/>
      <c r="T194" s="16"/>
      <c r="U194" s="16"/>
      <c r="AG194" s="20" t="s">
        <v>94</v>
      </c>
    </row>
    <row r="195" spans="1:33" x14ac:dyDescent="0.25">
      <c r="A195" s="16"/>
      <c r="B195" s="16"/>
      <c r="C195" s="16"/>
      <c r="D195" s="33"/>
      <c r="E195" s="33"/>
      <c r="F195" s="16"/>
      <c r="G195" s="16"/>
      <c r="H195" s="16"/>
      <c r="I195" s="16"/>
      <c r="J195" s="16"/>
      <c r="K195" s="16"/>
      <c r="L195" s="15">
        <v>0</v>
      </c>
      <c r="M195" s="15"/>
      <c r="N195" s="15"/>
      <c r="O195" s="15"/>
      <c r="P195" s="15"/>
      <c r="Q195" s="15"/>
      <c r="R195" s="16"/>
      <c r="S195" s="16"/>
      <c r="T195" s="16"/>
      <c r="U195" s="16"/>
      <c r="AG195" s="20" t="s">
        <v>94</v>
      </c>
    </row>
    <row r="196" spans="1:33" x14ac:dyDescent="0.25">
      <c r="A196" s="16"/>
      <c r="B196" s="16"/>
      <c r="C196" s="16"/>
      <c r="D196" s="33"/>
      <c r="E196" s="33"/>
      <c r="F196" s="16"/>
      <c r="G196" s="16"/>
      <c r="H196" s="16"/>
      <c r="I196" s="16"/>
      <c r="J196" s="16"/>
      <c r="K196" s="16"/>
      <c r="L196" s="15">
        <v>0</v>
      </c>
      <c r="M196" s="15"/>
      <c r="N196" s="15"/>
      <c r="O196" s="15"/>
      <c r="P196" s="15"/>
      <c r="Q196" s="15"/>
      <c r="R196" s="16"/>
      <c r="S196" s="16"/>
      <c r="T196" s="16"/>
      <c r="U196" s="16"/>
      <c r="AG196" s="20" t="s">
        <v>94</v>
      </c>
    </row>
    <row r="197" spans="1:33" x14ac:dyDescent="0.25">
      <c r="A197" s="16"/>
      <c r="B197" s="16"/>
      <c r="C197" s="16"/>
      <c r="D197" s="33"/>
      <c r="E197" s="33"/>
      <c r="F197" s="16"/>
      <c r="G197" s="16"/>
      <c r="H197" s="16"/>
      <c r="I197" s="16"/>
      <c r="J197" s="16"/>
      <c r="K197" s="16"/>
      <c r="L197" s="15">
        <v>0</v>
      </c>
      <c r="M197" s="15"/>
      <c r="N197" s="15"/>
      <c r="O197" s="15"/>
      <c r="P197" s="15"/>
      <c r="Q197" s="15"/>
      <c r="R197" s="16"/>
      <c r="S197" s="16"/>
      <c r="T197" s="16"/>
      <c r="U197" s="16"/>
      <c r="AG197" s="20" t="s">
        <v>94</v>
      </c>
    </row>
    <row r="198" spans="1:33" x14ac:dyDescent="0.25">
      <c r="A198" s="16"/>
      <c r="B198" s="16"/>
      <c r="C198" s="16"/>
      <c r="D198" s="33"/>
      <c r="E198" s="33"/>
      <c r="F198" s="16"/>
      <c r="G198" s="16"/>
      <c r="H198" s="16"/>
      <c r="I198" s="16"/>
      <c r="J198" s="16"/>
      <c r="K198" s="16"/>
      <c r="L198" s="15">
        <v>0</v>
      </c>
      <c r="M198" s="15"/>
      <c r="N198" s="15"/>
      <c r="O198" s="15"/>
      <c r="P198" s="15"/>
      <c r="Q198" s="15"/>
      <c r="R198" s="16"/>
      <c r="S198" s="16"/>
      <c r="T198" s="16"/>
      <c r="U198" s="16"/>
      <c r="AG198" s="20" t="s">
        <v>94</v>
      </c>
    </row>
    <row r="199" spans="1:33" x14ac:dyDescent="0.25">
      <c r="A199" s="16"/>
      <c r="B199" s="16"/>
      <c r="C199" s="16"/>
      <c r="D199" s="33"/>
      <c r="E199" s="33"/>
      <c r="F199" s="16"/>
      <c r="G199" s="16"/>
      <c r="H199" s="16"/>
      <c r="I199" s="16"/>
      <c r="J199" s="16"/>
      <c r="K199" s="16"/>
      <c r="L199" s="15">
        <v>0</v>
      </c>
      <c r="M199" s="15"/>
      <c r="N199" s="15"/>
      <c r="O199" s="15"/>
      <c r="P199" s="15"/>
      <c r="Q199" s="15"/>
      <c r="R199" s="16"/>
      <c r="S199" s="16"/>
      <c r="T199" s="16"/>
      <c r="U199" s="16"/>
      <c r="AG199" s="20" t="s">
        <v>94</v>
      </c>
    </row>
    <row r="200" spans="1:33" x14ac:dyDescent="0.25">
      <c r="A200" s="16"/>
      <c r="B200" s="16"/>
      <c r="C200" s="16"/>
      <c r="D200" s="33"/>
      <c r="E200" s="33"/>
      <c r="F200" s="16"/>
      <c r="G200" s="16"/>
      <c r="H200" s="16"/>
      <c r="I200" s="16"/>
      <c r="J200" s="16"/>
      <c r="K200" s="16"/>
      <c r="L200" s="15">
        <v>0</v>
      </c>
      <c r="M200" s="15"/>
      <c r="N200" s="15"/>
      <c r="O200" s="15"/>
      <c r="P200" s="15"/>
      <c r="Q200" s="15"/>
      <c r="R200" s="16"/>
      <c r="S200" s="16"/>
      <c r="T200" s="16"/>
      <c r="U200" s="16"/>
      <c r="AG200" s="20" t="s">
        <v>94</v>
      </c>
    </row>
    <row r="201" spans="1:33" x14ac:dyDescent="0.25">
      <c r="A201" s="16"/>
      <c r="B201" s="16"/>
      <c r="C201" s="16"/>
      <c r="D201" s="33"/>
      <c r="E201" s="33"/>
      <c r="F201" s="16"/>
      <c r="G201" s="16"/>
      <c r="H201" s="16"/>
      <c r="I201" s="16"/>
      <c r="J201" s="16"/>
      <c r="K201" s="16"/>
      <c r="L201" s="15">
        <v>0</v>
      </c>
      <c r="M201" s="15"/>
      <c r="N201" s="15"/>
      <c r="O201" s="15"/>
      <c r="P201" s="15"/>
      <c r="Q201" s="15"/>
      <c r="R201" s="16"/>
      <c r="S201" s="16"/>
      <c r="T201" s="16"/>
      <c r="U201" s="16"/>
      <c r="AG201" s="20" t="s">
        <v>94</v>
      </c>
    </row>
    <row r="202" spans="1:33" x14ac:dyDescent="0.25">
      <c r="A202" s="16"/>
      <c r="B202" s="16"/>
      <c r="C202" s="16"/>
      <c r="D202" s="33"/>
      <c r="E202" s="33"/>
      <c r="F202" s="16"/>
      <c r="G202" s="16"/>
      <c r="H202" s="16"/>
      <c r="I202" s="16"/>
      <c r="J202" s="16"/>
      <c r="K202" s="16"/>
      <c r="L202" s="15">
        <v>0</v>
      </c>
      <c r="M202" s="15"/>
      <c r="N202" s="15"/>
      <c r="O202" s="15"/>
      <c r="P202" s="15"/>
      <c r="Q202" s="15"/>
      <c r="R202" s="16"/>
      <c r="S202" s="16"/>
      <c r="T202" s="16"/>
      <c r="U202" s="16"/>
      <c r="AG202" s="20" t="s">
        <v>94</v>
      </c>
    </row>
    <row r="203" spans="1:33" x14ac:dyDescent="0.25">
      <c r="A203" s="16"/>
      <c r="B203" s="16"/>
      <c r="C203" s="16"/>
      <c r="D203" s="33"/>
      <c r="E203" s="33"/>
      <c r="F203" s="16"/>
      <c r="G203" s="16"/>
      <c r="H203" s="16"/>
      <c r="I203" s="16"/>
      <c r="J203" s="16"/>
      <c r="K203" s="16"/>
      <c r="L203" s="15">
        <v>0</v>
      </c>
      <c r="M203" s="15"/>
      <c r="N203" s="15"/>
      <c r="O203" s="15"/>
      <c r="P203" s="15"/>
      <c r="Q203" s="15"/>
      <c r="R203" s="16"/>
      <c r="S203" s="16"/>
      <c r="T203" s="16"/>
      <c r="U203" s="16"/>
      <c r="AG203" s="20" t="s">
        <v>94</v>
      </c>
    </row>
    <row r="204" spans="1:33" x14ac:dyDescent="0.25">
      <c r="A204" s="16"/>
      <c r="B204" s="16"/>
      <c r="C204" s="16"/>
      <c r="D204" s="33"/>
      <c r="E204" s="33"/>
      <c r="F204" s="16"/>
      <c r="G204" s="16"/>
      <c r="H204" s="16"/>
      <c r="I204" s="16"/>
      <c r="J204" s="16"/>
      <c r="K204" s="16"/>
      <c r="L204" s="15">
        <v>0</v>
      </c>
      <c r="M204" s="15"/>
      <c r="N204" s="15"/>
      <c r="O204" s="15"/>
      <c r="P204" s="15"/>
      <c r="Q204" s="15"/>
      <c r="R204" s="16"/>
      <c r="S204" s="16"/>
      <c r="T204" s="16"/>
      <c r="U204" s="16"/>
      <c r="AG204" s="20" t="s">
        <v>94</v>
      </c>
    </row>
    <row r="205" spans="1:33" x14ac:dyDescent="0.25">
      <c r="A205" s="16"/>
      <c r="B205" s="16"/>
      <c r="C205" s="16"/>
      <c r="D205" s="33"/>
      <c r="E205" s="33"/>
      <c r="F205" s="16"/>
      <c r="G205" s="16"/>
      <c r="H205" s="16"/>
      <c r="I205" s="16"/>
      <c r="J205" s="16"/>
      <c r="K205" s="16"/>
      <c r="L205" s="15">
        <v>0</v>
      </c>
      <c r="M205" s="15"/>
      <c r="N205" s="15"/>
      <c r="O205" s="15"/>
      <c r="P205" s="15"/>
      <c r="Q205" s="15"/>
      <c r="R205" s="16"/>
      <c r="S205" s="16"/>
      <c r="T205" s="16"/>
      <c r="U205" s="16"/>
      <c r="AG205" s="20" t="s">
        <v>94</v>
      </c>
    </row>
    <row r="206" spans="1:33" x14ac:dyDescent="0.25">
      <c r="AG206" s="20"/>
    </row>
  </sheetData>
  <sheetProtection formatCells="0" formatColumns="0" formatRows="0"/>
  <mergeCells count="2">
    <mergeCell ref="A2:U2"/>
    <mergeCell ref="A3:D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W45"/>
  <sheetViews>
    <sheetView workbookViewId="0">
      <selection activeCell="P34" sqref="P33:P34"/>
    </sheetView>
  </sheetViews>
  <sheetFormatPr baseColWidth="10" defaultRowHeight="15" x14ac:dyDescent="0.25"/>
  <cols>
    <col min="1" max="1" width="59.28515625" style="14" customWidth="1"/>
    <col min="2" max="2" width="14" style="14" customWidth="1"/>
    <col min="3" max="3" width="14.85546875" style="14" customWidth="1"/>
    <col min="4" max="4" width="9" style="14" customWidth="1"/>
    <col min="5" max="5" width="19.42578125" style="14" bestFit="1" customWidth="1"/>
    <col min="6" max="6" width="19.42578125" style="14" customWidth="1"/>
    <col min="7" max="7" width="9" style="14" customWidth="1"/>
    <col min="8" max="8" width="20" style="14" customWidth="1"/>
    <col min="9" max="9" width="54.140625" style="14" customWidth="1"/>
    <col min="10" max="10" width="18.140625" style="14" customWidth="1"/>
    <col min="11" max="11" width="16.140625" style="14" bestFit="1" customWidth="1"/>
    <col min="12" max="12" width="11.140625" style="14" bestFit="1" customWidth="1"/>
    <col min="13" max="14" width="11.42578125" style="14"/>
    <col min="15" max="15" width="21.42578125" style="14" customWidth="1"/>
    <col min="16" max="16" width="46" style="14" customWidth="1"/>
    <col min="17" max="16384" width="11.42578125" style="14"/>
  </cols>
  <sheetData>
    <row r="1" spans="1:23" ht="30" x14ac:dyDescent="0.25">
      <c r="A1" s="182" t="s">
        <v>14</v>
      </c>
      <c r="B1" s="182" t="s">
        <v>68</v>
      </c>
      <c r="C1" s="182" t="s">
        <v>69</v>
      </c>
      <c r="D1" s="183" t="s">
        <v>150</v>
      </c>
      <c r="E1" s="183" t="s">
        <v>163</v>
      </c>
      <c r="F1" s="183" t="s">
        <v>164</v>
      </c>
      <c r="G1" s="134"/>
      <c r="H1" s="184" t="s">
        <v>15</v>
      </c>
      <c r="I1" s="184" t="s">
        <v>66</v>
      </c>
      <c r="J1" s="241" t="s">
        <v>85</v>
      </c>
      <c r="K1" s="241"/>
      <c r="L1" s="184" t="s">
        <v>93</v>
      </c>
      <c r="M1" s="184" t="s">
        <v>94</v>
      </c>
      <c r="N1" s="184" t="s">
        <v>95</v>
      </c>
      <c r="O1" s="184" t="s">
        <v>111</v>
      </c>
      <c r="P1" s="179" t="s">
        <v>202</v>
      </c>
      <c r="Q1" s="179" t="s">
        <v>232</v>
      </c>
      <c r="S1" s="307" t="s">
        <v>237</v>
      </c>
      <c r="T1" s="307"/>
      <c r="U1" s="307"/>
      <c r="V1" s="307"/>
    </row>
    <row r="2" spans="1:23" x14ac:dyDescent="0.25">
      <c r="A2" s="14" t="s">
        <v>41</v>
      </c>
      <c r="B2" s="14">
        <v>45</v>
      </c>
      <c r="C2" s="14">
        <v>45</v>
      </c>
      <c r="D2" s="14">
        <v>61</v>
      </c>
      <c r="E2" s="14" t="s">
        <v>162</v>
      </c>
      <c r="F2" s="14" t="s">
        <v>162</v>
      </c>
      <c r="H2" s="14">
        <v>2026</v>
      </c>
      <c r="I2" s="14" t="s">
        <v>6</v>
      </c>
      <c r="J2" s="14" t="s">
        <v>86</v>
      </c>
      <c r="K2" s="239">
        <v>5.0700000000000002E-2</v>
      </c>
      <c r="L2" s="14">
        <v>2021</v>
      </c>
      <c r="M2" s="14">
        <v>2021</v>
      </c>
      <c r="N2" s="20">
        <v>2015</v>
      </c>
      <c r="O2" s="14" t="s">
        <v>112</v>
      </c>
      <c r="P2" s="180" t="s">
        <v>185</v>
      </c>
      <c r="Q2" s="14" t="s">
        <v>70</v>
      </c>
      <c r="S2" s="242" t="s">
        <v>226</v>
      </c>
      <c r="T2" s="243" t="s">
        <v>85</v>
      </c>
      <c r="U2" s="243" t="s">
        <v>238</v>
      </c>
      <c r="V2" s="244" t="s">
        <v>230</v>
      </c>
    </row>
    <row r="3" spans="1:23" x14ac:dyDescent="0.25">
      <c r="A3" s="14" t="s">
        <v>11</v>
      </c>
      <c r="B3" s="14">
        <v>50</v>
      </c>
      <c r="C3" s="14">
        <v>60</v>
      </c>
      <c r="D3" s="14">
        <v>3</v>
      </c>
      <c r="E3" s="14" t="s">
        <v>162</v>
      </c>
      <c r="F3" s="14" t="s">
        <v>162</v>
      </c>
      <c r="I3" s="14" t="s">
        <v>7</v>
      </c>
      <c r="J3" s="14" t="s">
        <v>87</v>
      </c>
      <c r="K3" s="239">
        <v>2.0299999999999999E-2</v>
      </c>
      <c r="L3" s="14">
        <v>2022</v>
      </c>
      <c r="M3" s="14">
        <v>2022</v>
      </c>
      <c r="N3" s="20">
        <v>2016</v>
      </c>
      <c r="O3" s="14" t="s">
        <v>113</v>
      </c>
      <c r="P3" s="181" t="s">
        <v>187</v>
      </c>
      <c r="Q3" s="14" t="s">
        <v>233</v>
      </c>
      <c r="S3" s="242">
        <v>2021</v>
      </c>
      <c r="T3" s="245">
        <v>5.0700000000000002E-2</v>
      </c>
      <c r="U3" s="246">
        <v>2.0299999999999999E-2</v>
      </c>
      <c r="V3" s="247">
        <f>IF(T3="","",ROUND(40%*T3+60%*U3,5))</f>
        <v>3.2460000000000003E-2</v>
      </c>
    </row>
    <row r="4" spans="1:23" x14ac:dyDescent="0.25">
      <c r="A4" s="14" t="s">
        <v>37</v>
      </c>
      <c r="B4" s="14">
        <v>25</v>
      </c>
      <c r="C4" s="14">
        <v>25</v>
      </c>
      <c r="D4" s="14">
        <v>31</v>
      </c>
      <c r="E4" s="14" t="s">
        <v>162</v>
      </c>
      <c r="F4" s="14" t="s">
        <v>162</v>
      </c>
      <c r="I4" s="14" t="s">
        <v>62</v>
      </c>
      <c r="J4" s="14" t="s">
        <v>88</v>
      </c>
      <c r="K4" s="240">
        <f>K2*0.4+K3*0.6</f>
        <v>3.2460000000000003E-2</v>
      </c>
      <c r="L4" s="14">
        <v>2023</v>
      </c>
      <c r="M4" s="14">
        <v>2023</v>
      </c>
      <c r="N4" s="20">
        <v>2017</v>
      </c>
      <c r="O4" s="14" t="s">
        <v>114</v>
      </c>
      <c r="P4" s="181" t="s">
        <v>189</v>
      </c>
      <c r="Q4" s="14" t="s">
        <v>234</v>
      </c>
      <c r="S4" s="242">
        <v>2022</v>
      </c>
      <c r="T4" s="245">
        <v>5.0700000000000002E-2</v>
      </c>
      <c r="U4" s="246">
        <v>2.0299999999999999E-2</v>
      </c>
      <c r="V4" s="247">
        <f t="shared" ref="V4:V10" si="0">IF(T4="","",ROUND(40%*T4+60%*U4,5))</f>
        <v>3.2460000000000003E-2</v>
      </c>
    </row>
    <row r="5" spans="1:23" x14ac:dyDescent="0.25">
      <c r="A5" s="14" t="s">
        <v>46</v>
      </c>
      <c r="B5" s="14">
        <v>15</v>
      </c>
      <c r="C5" s="14">
        <v>20</v>
      </c>
      <c r="D5" s="14">
        <v>90</v>
      </c>
      <c r="E5" s="14" t="s">
        <v>162</v>
      </c>
      <c r="F5" s="14" t="s">
        <v>162</v>
      </c>
      <c r="I5" s="14" t="s">
        <v>63</v>
      </c>
      <c r="J5" s="14" t="s">
        <v>144</v>
      </c>
      <c r="L5" s="14">
        <v>2024</v>
      </c>
      <c r="M5" s="14">
        <v>2024</v>
      </c>
      <c r="N5" s="20">
        <v>2018</v>
      </c>
      <c r="P5" s="181" t="s">
        <v>192</v>
      </c>
      <c r="Q5" s="14" t="s">
        <v>235</v>
      </c>
      <c r="S5" s="242">
        <v>2023</v>
      </c>
      <c r="T5" s="248">
        <v>5.0700000000000002E-2</v>
      </c>
      <c r="U5" s="249">
        <v>2.0299999999999999E-2</v>
      </c>
      <c r="V5" s="247">
        <f t="shared" si="0"/>
        <v>3.2460000000000003E-2</v>
      </c>
    </row>
    <row r="6" spans="1:23" x14ac:dyDescent="0.25">
      <c r="A6" s="14" t="s">
        <v>23</v>
      </c>
      <c r="B6" s="14">
        <v>45</v>
      </c>
      <c r="C6" s="14">
        <v>55</v>
      </c>
      <c r="D6" s="14">
        <v>20</v>
      </c>
      <c r="E6" s="14" t="s">
        <v>162</v>
      </c>
      <c r="F6" s="14" t="s">
        <v>162</v>
      </c>
      <c r="I6" s="14" t="s">
        <v>123</v>
      </c>
      <c r="J6" s="14">
        <v>2024</v>
      </c>
      <c r="K6" s="95">
        <v>5.0700000000000002E-2</v>
      </c>
      <c r="L6" s="14">
        <v>2025</v>
      </c>
      <c r="M6" s="14">
        <v>2025</v>
      </c>
      <c r="N6" s="20">
        <v>2019</v>
      </c>
      <c r="P6" s="181" t="s">
        <v>193</v>
      </c>
      <c r="S6" s="242">
        <v>2024</v>
      </c>
      <c r="T6" s="248">
        <v>6.93E-2</v>
      </c>
      <c r="U6" s="249">
        <v>3.8699999999999998E-2</v>
      </c>
      <c r="V6" s="247">
        <f t="shared" si="0"/>
        <v>5.0939999999999999E-2</v>
      </c>
      <c r="W6" s="14" t="s">
        <v>256</v>
      </c>
    </row>
    <row r="7" spans="1:23" x14ac:dyDescent="0.25">
      <c r="A7" s="14" t="s">
        <v>39</v>
      </c>
      <c r="B7" s="14">
        <v>25</v>
      </c>
      <c r="C7" s="14">
        <v>25</v>
      </c>
      <c r="D7" s="14">
        <v>34</v>
      </c>
      <c r="E7" s="14" t="s">
        <v>162</v>
      </c>
      <c r="F7" s="14" t="s">
        <v>162</v>
      </c>
      <c r="I7" s="14" t="s">
        <v>142</v>
      </c>
      <c r="M7" s="14">
        <v>2026</v>
      </c>
      <c r="N7" s="20">
        <v>2020</v>
      </c>
      <c r="P7" s="181" t="s">
        <v>194</v>
      </c>
      <c r="S7" s="242">
        <v>2025</v>
      </c>
      <c r="T7" s="254">
        <v>6.9500000000000006E-2</v>
      </c>
      <c r="U7" s="255">
        <v>3.8699999999999998E-2</v>
      </c>
      <c r="V7" s="256">
        <f t="shared" si="0"/>
        <v>5.1020000000000003E-2</v>
      </c>
      <c r="W7" s="257" t="s">
        <v>257</v>
      </c>
    </row>
    <row r="8" spans="1:23" x14ac:dyDescent="0.25">
      <c r="A8" s="14" t="s">
        <v>24</v>
      </c>
      <c r="B8" s="14">
        <v>25</v>
      </c>
      <c r="C8" s="14">
        <v>25</v>
      </c>
      <c r="D8" s="14">
        <v>32</v>
      </c>
      <c r="E8" s="14" t="s">
        <v>162</v>
      </c>
      <c r="F8" s="14" t="s">
        <v>162</v>
      </c>
      <c r="N8" s="20">
        <v>2021</v>
      </c>
      <c r="P8" s="181" t="s">
        <v>196</v>
      </c>
      <c r="S8" s="242">
        <v>2026</v>
      </c>
      <c r="T8" s="254">
        <v>7.0000000000000007E-2</v>
      </c>
      <c r="U8" s="255">
        <v>3.78E-2</v>
      </c>
      <c r="V8" s="256">
        <f t="shared" si="0"/>
        <v>5.0680000000000003E-2</v>
      </c>
      <c r="W8" s="257" t="s">
        <v>260</v>
      </c>
    </row>
    <row r="9" spans="1:23" x14ac:dyDescent="0.25">
      <c r="A9" s="14" t="s">
        <v>43</v>
      </c>
      <c r="B9" s="14">
        <v>8</v>
      </c>
      <c r="C9" s="14">
        <v>16</v>
      </c>
      <c r="D9" s="14">
        <v>71</v>
      </c>
      <c r="E9" s="14" t="s">
        <v>162</v>
      </c>
      <c r="F9" s="14" t="s">
        <v>162</v>
      </c>
      <c r="N9" s="20">
        <v>2022</v>
      </c>
      <c r="P9" s="181" t="s">
        <v>203</v>
      </c>
      <c r="S9" s="252">
        <v>2027</v>
      </c>
      <c r="T9" s="250"/>
      <c r="U9" s="251"/>
      <c r="V9" s="251" t="str">
        <f t="shared" si="0"/>
        <v/>
      </c>
    </row>
    <row r="10" spans="1:23" x14ac:dyDescent="0.25">
      <c r="A10" s="14" t="s">
        <v>33</v>
      </c>
      <c r="B10" s="14">
        <v>60</v>
      </c>
      <c r="C10" s="14">
        <v>60</v>
      </c>
      <c r="D10" s="14">
        <v>79</v>
      </c>
      <c r="E10" s="14" t="s">
        <v>162</v>
      </c>
      <c r="F10" s="14" t="s">
        <v>162</v>
      </c>
      <c r="I10" s="14" t="s">
        <v>152</v>
      </c>
      <c r="N10" s="20">
        <v>2023</v>
      </c>
      <c r="S10" s="242">
        <v>2028</v>
      </c>
      <c r="T10" s="250"/>
      <c r="U10" s="251"/>
      <c r="V10" s="251" t="str">
        <f t="shared" si="0"/>
        <v/>
      </c>
    </row>
    <row r="11" spans="1:23" x14ac:dyDescent="0.25">
      <c r="A11" s="14" t="s">
        <v>19</v>
      </c>
      <c r="B11" s="14">
        <v>8</v>
      </c>
      <c r="C11" s="14">
        <v>10</v>
      </c>
      <c r="D11" s="14">
        <v>6</v>
      </c>
      <c r="E11" s="14" t="s">
        <v>162</v>
      </c>
      <c r="F11" s="14" t="s">
        <v>165</v>
      </c>
      <c r="I11" s="14" t="s">
        <v>147</v>
      </c>
      <c r="N11" s="20">
        <v>2024</v>
      </c>
    </row>
    <row r="12" spans="1:23" x14ac:dyDescent="0.25">
      <c r="A12" s="14" t="s">
        <v>18</v>
      </c>
      <c r="B12" s="14">
        <v>23</v>
      </c>
      <c r="C12" s="14">
        <v>27</v>
      </c>
      <c r="D12" s="14">
        <v>5</v>
      </c>
      <c r="E12" s="14" t="s">
        <v>162</v>
      </c>
      <c r="F12" s="14" t="s">
        <v>162</v>
      </c>
      <c r="I12" s="14" t="s">
        <v>148</v>
      </c>
      <c r="N12" s="20">
        <v>2025</v>
      </c>
    </row>
    <row r="13" spans="1:23" x14ac:dyDescent="0.25">
      <c r="A13" s="14" t="s">
        <v>16</v>
      </c>
      <c r="B13" s="14">
        <v>25</v>
      </c>
      <c r="C13" s="14">
        <v>35</v>
      </c>
      <c r="D13" s="14">
        <v>2</v>
      </c>
      <c r="E13" s="14" t="s">
        <v>162</v>
      </c>
      <c r="F13" s="14" t="s">
        <v>162</v>
      </c>
      <c r="N13" s="20">
        <v>2026</v>
      </c>
    </row>
    <row r="14" spans="1:23" x14ac:dyDescent="0.25">
      <c r="A14" s="14" t="s">
        <v>21</v>
      </c>
      <c r="B14" s="14">
        <v>4</v>
      </c>
      <c r="C14" s="14">
        <v>8</v>
      </c>
      <c r="D14" s="14">
        <v>9</v>
      </c>
      <c r="E14" s="14" t="s">
        <v>162</v>
      </c>
      <c r="F14" s="14" t="s">
        <v>165</v>
      </c>
      <c r="I14" s="14" t="s">
        <v>149</v>
      </c>
      <c r="J14" s="106"/>
      <c r="K14" s="107"/>
      <c r="L14" s="108"/>
      <c r="M14" s="109"/>
      <c r="N14" s="62">
        <v>2027</v>
      </c>
      <c r="O14" s="62"/>
      <c r="P14" s="62"/>
      <c r="Q14" s="62"/>
    </row>
    <row r="15" spans="1:23" x14ac:dyDescent="0.25">
      <c r="A15" s="14" t="s">
        <v>28</v>
      </c>
      <c r="B15" s="14">
        <v>15</v>
      </c>
      <c r="C15" s="14">
        <v>25</v>
      </c>
      <c r="D15" s="14">
        <v>72</v>
      </c>
      <c r="E15" s="14" t="s">
        <v>162</v>
      </c>
      <c r="F15" s="14" t="s">
        <v>162</v>
      </c>
      <c r="I15" s="58"/>
      <c r="J15" s="110"/>
      <c r="K15" s="111"/>
      <c r="L15" s="112"/>
      <c r="M15" s="113"/>
      <c r="N15" s="58"/>
      <c r="O15" s="58"/>
      <c r="P15" s="58"/>
      <c r="Q15" s="58"/>
    </row>
    <row r="16" spans="1:23" x14ac:dyDescent="0.25">
      <c r="A16" s="14" t="s">
        <v>20</v>
      </c>
      <c r="B16" s="14">
        <v>14</v>
      </c>
      <c r="C16" s="14">
        <v>25</v>
      </c>
      <c r="D16" s="14">
        <v>8</v>
      </c>
      <c r="E16" s="14" t="s">
        <v>162</v>
      </c>
      <c r="F16" s="14" t="s">
        <v>162</v>
      </c>
      <c r="I16" s="123"/>
      <c r="J16" s="114"/>
      <c r="K16" s="114"/>
      <c r="L16" s="113"/>
      <c r="M16" s="113"/>
      <c r="N16" s="19"/>
      <c r="O16" s="58"/>
      <c r="P16" s="19"/>
      <c r="Q16" s="19"/>
    </row>
    <row r="17" spans="1:17" x14ac:dyDescent="0.25">
      <c r="A17" s="14" t="s">
        <v>35</v>
      </c>
      <c r="B17" s="14">
        <v>5</v>
      </c>
      <c r="C17" s="14">
        <v>5</v>
      </c>
      <c r="D17" s="14">
        <v>11</v>
      </c>
      <c r="E17" s="14" t="s">
        <v>162</v>
      </c>
      <c r="F17" s="14" t="s">
        <v>165</v>
      </c>
      <c r="I17" s="124"/>
      <c r="J17" s="115"/>
      <c r="K17" s="115"/>
      <c r="L17" s="115"/>
      <c r="M17" s="115"/>
      <c r="N17" s="116"/>
      <c r="O17" s="117"/>
      <c r="P17" s="115"/>
      <c r="Q17" s="115"/>
    </row>
    <row r="18" spans="1:17" x14ac:dyDescent="0.25">
      <c r="A18" s="14" t="s">
        <v>25</v>
      </c>
      <c r="B18" s="14">
        <v>20</v>
      </c>
      <c r="C18" s="14">
        <v>20</v>
      </c>
      <c r="D18" s="14">
        <v>36</v>
      </c>
      <c r="E18" s="14" t="s">
        <v>162</v>
      </c>
      <c r="F18" s="14" t="s">
        <v>162</v>
      </c>
      <c r="I18" s="19"/>
      <c r="J18" s="115"/>
      <c r="K18" s="115"/>
      <c r="L18" s="115"/>
      <c r="M18" s="115"/>
      <c r="N18" s="116"/>
      <c r="O18" s="117"/>
      <c r="P18" s="115"/>
      <c r="Q18" s="115"/>
    </row>
    <row r="19" spans="1:17" x14ac:dyDescent="0.25">
      <c r="A19" s="14" t="s">
        <v>31</v>
      </c>
      <c r="B19" s="14">
        <v>10</v>
      </c>
      <c r="C19" s="14">
        <v>30</v>
      </c>
      <c r="D19" s="14">
        <v>76</v>
      </c>
      <c r="E19" s="14" t="s">
        <v>162</v>
      </c>
      <c r="F19" s="14" t="s">
        <v>162</v>
      </c>
      <c r="I19" s="19"/>
      <c r="J19" s="118"/>
      <c r="K19" s="118"/>
      <c r="L19" s="115"/>
      <c r="M19" s="115"/>
      <c r="N19" s="118"/>
      <c r="O19" s="117"/>
      <c r="P19" s="115"/>
      <c r="Q19" s="115"/>
    </row>
    <row r="20" spans="1:17" x14ac:dyDescent="0.25">
      <c r="A20" s="14" t="s">
        <v>141</v>
      </c>
      <c r="B20" s="14">
        <v>5</v>
      </c>
      <c r="C20" s="14">
        <v>50</v>
      </c>
      <c r="D20" s="14">
        <v>201</v>
      </c>
      <c r="E20" s="14" t="s">
        <v>162</v>
      </c>
      <c r="F20" s="14" t="s">
        <v>165</v>
      </c>
      <c r="I20" s="19"/>
      <c r="J20" s="119"/>
      <c r="K20" s="119"/>
      <c r="L20" s="119"/>
      <c r="M20" s="119"/>
      <c r="N20" s="119"/>
      <c r="O20" s="119"/>
      <c r="P20" s="115"/>
      <c r="Q20" s="115"/>
    </row>
    <row r="21" spans="1:17" x14ac:dyDescent="0.25">
      <c r="A21" s="14" t="s">
        <v>44</v>
      </c>
      <c r="B21" s="14">
        <v>45</v>
      </c>
      <c r="C21" s="14">
        <v>45</v>
      </c>
      <c r="D21" s="14">
        <v>73</v>
      </c>
      <c r="E21" s="14" t="s">
        <v>162</v>
      </c>
      <c r="F21" s="14" t="s">
        <v>162</v>
      </c>
      <c r="I21" s="19"/>
      <c r="J21" s="119"/>
      <c r="K21" s="119"/>
      <c r="L21" s="119"/>
      <c r="M21" s="119"/>
      <c r="N21" s="119"/>
      <c r="O21" s="119"/>
      <c r="P21" s="115"/>
      <c r="Q21" s="115"/>
    </row>
    <row r="22" spans="1:17" x14ac:dyDescent="0.25">
      <c r="A22" s="14" t="s">
        <v>42</v>
      </c>
      <c r="B22" s="14">
        <v>45</v>
      </c>
      <c r="C22" s="14">
        <v>45</v>
      </c>
      <c r="D22" s="14">
        <v>62</v>
      </c>
      <c r="E22" s="14" t="s">
        <v>162</v>
      </c>
      <c r="F22" s="14" t="s">
        <v>162</v>
      </c>
      <c r="I22" s="19"/>
      <c r="J22" s="119"/>
      <c r="K22" s="119"/>
      <c r="L22" s="119"/>
      <c r="M22" s="119"/>
      <c r="N22" s="119"/>
      <c r="O22" s="119"/>
      <c r="P22" s="115"/>
      <c r="Q22" s="115"/>
    </row>
    <row r="23" spans="1:17" x14ac:dyDescent="0.25">
      <c r="A23" s="14" t="s">
        <v>26</v>
      </c>
      <c r="B23" s="14">
        <v>25</v>
      </c>
      <c r="C23" s="14">
        <v>25</v>
      </c>
      <c r="D23" s="14">
        <v>37</v>
      </c>
      <c r="E23" s="14" t="s">
        <v>162</v>
      </c>
      <c r="F23" s="14" t="s">
        <v>162</v>
      </c>
      <c r="I23" s="19"/>
      <c r="J23" s="119"/>
      <c r="K23" s="119"/>
      <c r="L23" s="119"/>
      <c r="M23" s="119"/>
      <c r="N23" s="119"/>
      <c r="O23" s="119"/>
      <c r="P23" s="115"/>
      <c r="Q23" s="115"/>
    </row>
    <row r="24" spans="1:17" x14ac:dyDescent="0.25">
      <c r="A24" s="14" t="s">
        <v>32</v>
      </c>
      <c r="B24" s="14">
        <v>15</v>
      </c>
      <c r="C24" s="14">
        <v>30</v>
      </c>
      <c r="D24" s="14">
        <v>78</v>
      </c>
      <c r="E24" s="14" t="s">
        <v>162</v>
      </c>
      <c r="F24" s="14" t="s">
        <v>162</v>
      </c>
    </row>
    <row r="25" spans="1:17" x14ac:dyDescent="0.25">
      <c r="A25" s="14" t="s">
        <v>38</v>
      </c>
      <c r="B25" s="14">
        <v>25</v>
      </c>
      <c r="C25" s="14">
        <v>25</v>
      </c>
      <c r="D25" s="14">
        <v>33</v>
      </c>
      <c r="E25" s="14" t="s">
        <v>162</v>
      </c>
      <c r="F25" s="14" t="s">
        <v>162</v>
      </c>
    </row>
    <row r="26" spans="1:17" x14ac:dyDescent="0.25">
      <c r="A26" s="14" t="s">
        <v>29</v>
      </c>
      <c r="B26" s="14">
        <v>45</v>
      </c>
      <c r="C26" s="14">
        <v>45</v>
      </c>
      <c r="D26" s="14">
        <v>74</v>
      </c>
      <c r="E26" s="14" t="s">
        <v>162</v>
      </c>
      <c r="F26" s="14" t="s">
        <v>162</v>
      </c>
    </row>
    <row r="27" spans="1:17" x14ac:dyDescent="0.25">
      <c r="A27" s="14" t="s">
        <v>54</v>
      </c>
      <c r="B27" s="14">
        <v>45</v>
      </c>
      <c r="C27" s="14">
        <v>55</v>
      </c>
      <c r="D27" s="14">
        <v>58</v>
      </c>
      <c r="E27" s="14" t="s">
        <v>162</v>
      </c>
      <c r="F27" s="14" t="s">
        <v>162</v>
      </c>
    </row>
    <row r="28" spans="1:17" x14ac:dyDescent="0.25">
      <c r="A28" s="14" t="s">
        <v>53</v>
      </c>
      <c r="B28" s="14">
        <v>45</v>
      </c>
      <c r="C28" s="14">
        <v>55</v>
      </c>
      <c r="D28" s="14">
        <v>57</v>
      </c>
      <c r="E28" s="14" t="s">
        <v>162</v>
      </c>
      <c r="F28" s="14" t="s">
        <v>162</v>
      </c>
    </row>
    <row r="29" spans="1:17" x14ac:dyDescent="0.25">
      <c r="A29" s="14" t="s">
        <v>55</v>
      </c>
      <c r="B29" s="14">
        <v>45</v>
      </c>
      <c r="C29" s="14">
        <v>55</v>
      </c>
      <c r="D29" s="14">
        <v>59</v>
      </c>
      <c r="E29" s="14" t="s">
        <v>162</v>
      </c>
      <c r="F29" s="14" t="s">
        <v>162</v>
      </c>
    </row>
    <row r="30" spans="1:17" x14ac:dyDescent="0.25">
      <c r="A30" s="14" t="s">
        <v>56</v>
      </c>
      <c r="B30" s="14">
        <v>30</v>
      </c>
      <c r="C30" s="14">
        <v>40</v>
      </c>
      <c r="D30" s="14">
        <v>60</v>
      </c>
      <c r="E30" s="14" t="s">
        <v>162</v>
      </c>
      <c r="F30" s="14" t="s">
        <v>162</v>
      </c>
    </row>
    <row r="31" spans="1:17" x14ac:dyDescent="0.25">
      <c r="A31" s="14" t="s">
        <v>51</v>
      </c>
      <c r="B31" s="14">
        <v>45</v>
      </c>
      <c r="C31" s="14">
        <v>55</v>
      </c>
      <c r="D31" s="14">
        <v>55</v>
      </c>
      <c r="E31" s="14" t="s">
        <v>162</v>
      </c>
      <c r="F31" s="14" t="s">
        <v>162</v>
      </c>
    </row>
    <row r="32" spans="1:17" x14ac:dyDescent="0.25">
      <c r="A32" s="14" t="s">
        <v>52</v>
      </c>
      <c r="B32" s="14">
        <v>45</v>
      </c>
      <c r="C32" s="14">
        <v>55</v>
      </c>
      <c r="D32" s="14">
        <v>56</v>
      </c>
      <c r="E32" s="14" t="s">
        <v>162</v>
      </c>
      <c r="F32" s="14" t="s">
        <v>162</v>
      </c>
    </row>
    <row r="33" spans="1:6" x14ac:dyDescent="0.25">
      <c r="A33" s="14" t="s">
        <v>49</v>
      </c>
      <c r="B33" s="14">
        <v>55</v>
      </c>
      <c r="C33" s="14">
        <v>65</v>
      </c>
      <c r="D33" s="14">
        <v>53</v>
      </c>
      <c r="E33" s="14" t="s">
        <v>162</v>
      </c>
      <c r="F33" s="14" t="s">
        <v>162</v>
      </c>
    </row>
    <row r="34" spans="1:6" x14ac:dyDescent="0.25">
      <c r="A34" s="14" t="s">
        <v>50</v>
      </c>
      <c r="B34" s="14">
        <v>55</v>
      </c>
      <c r="C34" s="14">
        <v>65</v>
      </c>
      <c r="D34" s="14">
        <v>54</v>
      </c>
      <c r="E34" s="14" t="s">
        <v>162</v>
      </c>
      <c r="F34" s="14" t="s">
        <v>162</v>
      </c>
    </row>
    <row r="35" spans="1:6" x14ac:dyDescent="0.25">
      <c r="A35" s="14" t="s">
        <v>47</v>
      </c>
      <c r="B35" s="14">
        <v>45</v>
      </c>
      <c r="C35" s="14">
        <v>55</v>
      </c>
      <c r="D35" s="14">
        <v>51</v>
      </c>
      <c r="E35" s="14" t="s">
        <v>162</v>
      </c>
      <c r="F35" s="14" t="s">
        <v>162</v>
      </c>
    </row>
    <row r="36" spans="1:6" x14ac:dyDescent="0.25">
      <c r="A36" s="14" t="s">
        <v>48</v>
      </c>
      <c r="B36" s="14">
        <v>45</v>
      </c>
      <c r="C36" s="14">
        <v>55</v>
      </c>
      <c r="D36" s="14">
        <v>52</v>
      </c>
      <c r="E36" s="14" t="s">
        <v>162</v>
      </c>
      <c r="F36" s="14" t="s">
        <v>162</v>
      </c>
    </row>
    <row r="37" spans="1:6" x14ac:dyDescent="0.25">
      <c r="A37" s="14" t="s">
        <v>36</v>
      </c>
      <c r="B37" s="14">
        <v>8</v>
      </c>
      <c r="C37" s="14">
        <v>8</v>
      </c>
      <c r="D37" s="14">
        <v>12</v>
      </c>
      <c r="E37" s="14" t="s">
        <v>162</v>
      </c>
      <c r="F37" s="14" t="s">
        <v>165</v>
      </c>
    </row>
    <row r="38" spans="1:6" x14ac:dyDescent="0.25">
      <c r="A38" s="14" t="s">
        <v>40</v>
      </c>
      <c r="B38" s="14">
        <v>25</v>
      </c>
      <c r="C38" s="14">
        <v>25</v>
      </c>
      <c r="D38" s="14">
        <v>35</v>
      </c>
      <c r="E38" s="14" t="s">
        <v>162</v>
      </c>
      <c r="F38" s="14" t="s">
        <v>162</v>
      </c>
    </row>
    <row r="39" spans="1:6" x14ac:dyDescent="0.25">
      <c r="A39" s="14" t="s">
        <v>30</v>
      </c>
      <c r="B39" s="14">
        <v>20</v>
      </c>
      <c r="C39" s="14">
        <v>30</v>
      </c>
      <c r="D39" s="14">
        <v>75</v>
      </c>
      <c r="E39" s="14" t="s">
        <v>162</v>
      </c>
      <c r="F39" s="14" t="s">
        <v>162</v>
      </c>
    </row>
    <row r="40" spans="1:6" x14ac:dyDescent="0.25">
      <c r="A40" s="14" t="s">
        <v>57</v>
      </c>
      <c r="B40" s="14">
        <v>45</v>
      </c>
      <c r="C40" s="14">
        <v>45</v>
      </c>
      <c r="D40" s="14">
        <v>63</v>
      </c>
      <c r="E40" s="14" t="s">
        <v>162</v>
      </c>
      <c r="F40" s="14" t="s">
        <v>162</v>
      </c>
    </row>
    <row r="41" spans="1:6" x14ac:dyDescent="0.25">
      <c r="A41" s="14" t="s">
        <v>22</v>
      </c>
      <c r="B41" s="14">
        <v>3</v>
      </c>
      <c r="C41" s="14">
        <v>5</v>
      </c>
      <c r="D41" s="14">
        <v>10</v>
      </c>
      <c r="E41" s="14" t="s">
        <v>162</v>
      </c>
      <c r="F41" s="14" t="s">
        <v>165</v>
      </c>
    </row>
    <row r="42" spans="1:6" x14ac:dyDescent="0.25">
      <c r="A42" s="14" t="s">
        <v>45</v>
      </c>
      <c r="B42" s="14">
        <v>15</v>
      </c>
      <c r="C42" s="14">
        <v>30</v>
      </c>
      <c r="D42" s="14">
        <v>77</v>
      </c>
      <c r="E42" s="14" t="s">
        <v>162</v>
      </c>
      <c r="F42" s="14" t="s">
        <v>162</v>
      </c>
    </row>
    <row r="43" spans="1:6" x14ac:dyDescent="0.25">
      <c r="A43" s="14" t="s">
        <v>27</v>
      </c>
      <c r="B43" s="14">
        <v>25</v>
      </c>
      <c r="C43" s="14">
        <v>35</v>
      </c>
      <c r="D43" s="14">
        <v>38</v>
      </c>
      <c r="E43" s="14" t="s">
        <v>162</v>
      </c>
      <c r="F43" s="14" t="s">
        <v>162</v>
      </c>
    </row>
    <row r="44" spans="1:6" x14ac:dyDescent="0.25">
      <c r="A44" s="14" t="s">
        <v>17</v>
      </c>
      <c r="B44" s="14">
        <v>60</v>
      </c>
      <c r="C44" s="14">
        <v>70</v>
      </c>
      <c r="D44" s="14">
        <v>4</v>
      </c>
      <c r="E44" s="14" t="s">
        <v>165</v>
      </c>
      <c r="F44" s="14" t="s">
        <v>165</v>
      </c>
    </row>
    <row r="45" spans="1:6" x14ac:dyDescent="0.25">
      <c r="A45" s="14" t="s">
        <v>34</v>
      </c>
      <c r="B45" s="14">
        <v>14</v>
      </c>
      <c r="C45" s="14">
        <v>18</v>
      </c>
      <c r="D45" s="14">
        <v>7</v>
      </c>
      <c r="E45" s="14" t="s">
        <v>162</v>
      </c>
      <c r="F45" s="14" t="s">
        <v>162</v>
      </c>
    </row>
  </sheetData>
  <sheetProtection formatCells="0" formatColumns="0" formatRows="0"/>
  <sortState ref="A2:F45">
    <sortCondition ref="A2"/>
  </sortState>
  <mergeCells count="1">
    <mergeCell ref="S1:V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theme="5" tint="0.39997558519241921"/>
  </sheetPr>
  <dimension ref="A1:E16"/>
  <sheetViews>
    <sheetView zoomScaleNormal="100" workbookViewId="0">
      <selection activeCell="B5" sqref="B5"/>
    </sheetView>
  </sheetViews>
  <sheetFormatPr baseColWidth="10" defaultRowHeight="15" x14ac:dyDescent="0.25"/>
  <cols>
    <col min="1" max="1" width="24.85546875" style="14" customWidth="1"/>
    <col min="2" max="2" width="25.28515625" style="14" customWidth="1"/>
    <col min="3" max="3" width="39" style="14" customWidth="1"/>
    <col min="4" max="4" width="16.7109375" style="14" customWidth="1"/>
    <col min="5" max="5" width="6.7109375" style="14" customWidth="1"/>
    <col min="6" max="6" width="11.42578125" style="14"/>
    <col min="7" max="7" width="23" style="14" customWidth="1"/>
    <col min="8" max="16384" width="11.42578125" style="14"/>
  </cols>
  <sheetData>
    <row r="1" spans="1:5" x14ac:dyDescent="0.25">
      <c r="A1" s="227" t="s">
        <v>258</v>
      </c>
    </row>
    <row r="2" spans="1:5" ht="21" x14ac:dyDescent="0.35">
      <c r="A2" s="17" t="s">
        <v>71</v>
      </c>
    </row>
    <row r="4" spans="1:5" ht="18.75" x14ac:dyDescent="0.3">
      <c r="A4" s="3" t="s">
        <v>12</v>
      </c>
      <c r="B4" s="4"/>
      <c r="C4" s="5"/>
    </row>
    <row r="5" spans="1:5" x14ac:dyDescent="0.25">
      <c r="A5" s="18" t="s">
        <v>0</v>
      </c>
      <c r="B5" s="270"/>
      <c r="C5" s="52"/>
    </row>
    <row r="6" spans="1:5" x14ac:dyDescent="0.25">
      <c r="A6" s="18" t="s">
        <v>2</v>
      </c>
      <c r="B6" s="37"/>
      <c r="C6" s="53"/>
    </row>
    <row r="7" spans="1:5" ht="15" customHeight="1" x14ac:dyDescent="0.25">
      <c r="A7" s="102" t="s">
        <v>117</v>
      </c>
      <c r="B7" s="101"/>
    </row>
    <row r="8" spans="1:5" x14ac:dyDescent="0.25">
      <c r="A8" s="18" t="s">
        <v>1</v>
      </c>
      <c r="B8" s="36" t="s">
        <v>120</v>
      </c>
    </row>
    <row r="10" spans="1:5" ht="30" x14ac:dyDescent="0.25">
      <c r="A10" s="38" t="s">
        <v>146</v>
      </c>
      <c r="B10" s="41">
        <v>2026</v>
      </c>
      <c r="C10" s="19"/>
    </row>
    <row r="12" spans="1:5" ht="18.75" x14ac:dyDescent="0.3">
      <c r="A12" s="3" t="s">
        <v>72</v>
      </c>
      <c r="B12" s="4"/>
      <c r="C12" s="4"/>
      <c r="D12" s="5"/>
      <c r="E12" s="20"/>
    </row>
    <row r="13" spans="1:5" ht="30.75" customHeight="1" x14ac:dyDescent="0.25">
      <c r="A13" s="50" t="s">
        <v>58</v>
      </c>
      <c r="B13" s="39" t="s">
        <v>3</v>
      </c>
      <c r="C13" s="40"/>
      <c r="D13" s="226" t="s">
        <v>231</v>
      </c>
    </row>
    <row r="14" spans="1:5" x14ac:dyDescent="0.25">
      <c r="A14" s="42"/>
      <c r="B14" s="269"/>
      <c r="C14" s="271"/>
      <c r="D14" s="49"/>
    </row>
    <row r="15" spans="1:5" x14ac:dyDescent="0.25">
      <c r="A15" s="42"/>
      <c r="B15" s="268"/>
      <c r="C15" s="34"/>
      <c r="D15" s="49"/>
    </row>
    <row r="16" spans="1:5" ht="15" customHeight="1" x14ac:dyDescent="0.25">
      <c r="A16" s="42"/>
      <c r="B16" s="268"/>
      <c r="C16" s="34"/>
      <c r="D16" s="49"/>
    </row>
  </sheetData>
  <sheetProtection formatCells="0" formatColumns="0" formatRows="0"/>
  <conditionalFormatting sqref="B14:C16">
    <cfRule type="expression" dxfId="1" priority="19">
      <formula>OR($B$10="Dienstleister",$B$10="Subverpächter")</formula>
    </cfRule>
  </conditionalFormatting>
  <conditionalFormatting sqref="D14:D16">
    <cfRule type="expression" dxfId="0" priority="16">
      <formula>OR($B$10="Dienstleister",$B$10="Subverpächter")</formula>
    </cfRule>
  </conditionalFormatting>
  <dataValidations xWindow="288" yWindow="759" count="7">
    <dataValidation allowBlank="1" showInputMessage="1" showErrorMessage="1" promptTitle="Firma" prompt="Geben Sie hier bitte die Firma einschließlich Rechtsform an." sqref="B5:C5"/>
    <dataValidation allowBlank="1" showErrorMessage="1" sqref="A14:A16 C6:C9"/>
    <dataValidation type="list" allowBlank="1" showInputMessage="1" showErrorMessage="1" promptTitle="Netznummer/Verpächternummer" prompt="Geben Sie hier ihre Netz- bzw. Verpächternummer ein." sqref="B7">
      <formula1>"vereinfachtes Verfahren, Regelverfahren"</formula1>
    </dataValidation>
    <dataValidation type="whole" allowBlank="1" showInputMessage="1" showErrorMessage="1" promptTitle="Betriebsnummer" prompt="Geben Sie hier ihre achtstellige Betriebsnummer ein. z. B. 1200XXXX" sqref="B6">
      <formula1>12000000</formula1>
      <formula2>12019999</formula2>
    </dataValidation>
    <dataValidation type="list" allowBlank="1" showInputMessage="1" showErrorMessage="1" promptTitle="Geschäftsjahr" prompt="Geben Sie bitte hier an, ob ihrer Bilanz das Kalenderjahr, das Gaswirtschaftsjahr oder ein Rumpfgeschäftsjahr zu Grunde liegt." sqref="B8">
      <formula1>"Kalenderjahr,Gaswirtschaftsjahr,Rumpfgeschäftsjahr"</formula1>
    </dataValidation>
    <dataValidation allowBlank="1" showInputMessage="1" showErrorMessage="1" promptTitle="Firma des Verpächters" prompt="Geben Sie hier die Firma des Verpächters ein." sqref="B14:C16"/>
    <dataValidation type="decimal" allowBlank="1" showInputMessage="1" showErrorMessage="1" sqref="D14:D16">
      <formula1>0</formula1>
      <formula2>10</formula2>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xWindow="288" yWindow="759" count="1">
        <x14:dataValidation type="list" allowBlank="1" showInputMessage="1" showErrorMessage="1">
          <x14:formula1>
            <xm:f>Listen!$H$2</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T31"/>
  <sheetViews>
    <sheetView showZeros="0" zoomScale="80" zoomScaleNormal="80" workbookViewId="0">
      <selection activeCell="A15" sqref="A15"/>
    </sheetView>
  </sheetViews>
  <sheetFormatPr baseColWidth="10" defaultRowHeight="15" x14ac:dyDescent="0.25"/>
  <cols>
    <col min="1" max="1" width="9.85546875" style="62" customWidth="1"/>
    <col min="2" max="2" width="22.7109375" style="62" customWidth="1"/>
    <col min="3" max="3" width="14.42578125" style="62" customWidth="1"/>
    <col min="4" max="16" width="18.5703125" style="62" customWidth="1"/>
    <col min="17" max="17" width="6.28515625" style="62" customWidth="1"/>
    <col min="18" max="16384" width="11.42578125" style="62"/>
  </cols>
  <sheetData>
    <row r="1" spans="1:20" ht="18.75" x14ac:dyDescent="0.3">
      <c r="A1" s="22" t="s">
        <v>218</v>
      </c>
    </row>
    <row r="2" spans="1:20" x14ac:dyDescent="0.25">
      <c r="A2" s="190"/>
      <c r="B2" s="190"/>
      <c r="C2" s="190"/>
      <c r="D2" s="191" t="s">
        <v>76</v>
      </c>
      <c r="E2" s="191"/>
      <c r="F2" s="192"/>
      <c r="G2" s="191" t="str">
        <f>"kalkulatorische Restwerte zum 01.01."&amp;A_Stammdaten!$B$10</f>
        <v>kalkulatorische Restwerte zum 01.01.2026</v>
      </c>
      <c r="H2" s="193"/>
      <c r="I2" s="192"/>
      <c r="J2" s="191" t="str">
        <f>"kalkulatorische Restwerte zum 31.12."&amp;A_Stammdaten!$B$10</f>
        <v>kalkulatorische Restwerte zum 31.12.2026</v>
      </c>
      <c r="K2" s="193"/>
      <c r="L2" s="192"/>
      <c r="M2" s="190"/>
      <c r="N2" s="190"/>
      <c r="O2" s="190"/>
      <c r="P2" s="190"/>
      <c r="Q2" s="190"/>
      <c r="R2" s="190"/>
      <c r="S2" s="190"/>
      <c r="T2" s="190"/>
    </row>
    <row r="3" spans="1:20" s="197" customFormat="1" ht="43.5" customHeight="1" x14ac:dyDescent="0.25">
      <c r="A3" s="190"/>
      <c r="B3" s="190"/>
      <c r="C3" s="190"/>
      <c r="D3" s="194" t="s">
        <v>76</v>
      </c>
      <c r="E3" s="195" t="s">
        <v>219</v>
      </c>
      <c r="F3" s="195" t="s">
        <v>220</v>
      </c>
      <c r="G3" s="195" t="s">
        <v>221</v>
      </c>
      <c r="H3" s="195" t="s">
        <v>222</v>
      </c>
      <c r="I3" s="195" t="s">
        <v>223</v>
      </c>
      <c r="J3" s="195" t="s">
        <v>221</v>
      </c>
      <c r="K3" s="195" t="s">
        <v>222</v>
      </c>
      <c r="L3" s="195" t="s">
        <v>223</v>
      </c>
      <c r="M3" s="195" t="s">
        <v>125</v>
      </c>
      <c r="N3" s="196" t="s">
        <v>89</v>
      </c>
      <c r="O3" s="196" t="s">
        <v>77</v>
      </c>
      <c r="P3" s="196" t="s">
        <v>121</v>
      </c>
      <c r="Q3" s="190"/>
      <c r="R3" s="190"/>
      <c r="S3" s="190"/>
      <c r="T3" s="190"/>
    </row>
    <row r="4" spans="1:20" ht="27.75" customHeight="1" x14ac:dyDescent="0.25">
      <c r="A4" s="190"/>
      <c r="B4" s="190"/>
      <c r="C4" s="198" t="s">
        <v>8</v>
      </c>
      <c r="D4" s="199">
        <f>SUM(D11:D31)</f>
        <v>0</v>
      </c>
      <c r="E4" s="200">
        <f t="shared" ref="E4:P4" si="0">SUM(E11:E31)</f>
        <v>0</v>
      </c>
      <c r="F4" s="200">
        <f t="shared" si="0"/>
        <v>0</v>
      </c>
      <c r="G4" s="200">
        <f t="shared" si="0"/>
        <v>0</v>
      </c>
      <c r="H4" s="201">
        <f t="shared" si="0"/>
        <v>0</v>
      </c>
      <c r="I4" s="200">
        <f t="shared" si="0"/>
        <v>0</v>
      </c>
      <c r="J4" s="200">
        <f t="shared" si="0"/>
        <v>0</v>
      </c>
      <c r="K4" s="200">
        <f t="shared" si="0"/>
        <v>0</v>
      </c>
      <c r="L4" s="200">
        <f t="shared" si="0"/>
        <v>0</v>
      </c>
      <c r="M4" s="202">
        <f t="shared" si="0"/>
        <v>0</v>
      </c>
      <c r="N4" s="203">
        <f t="shared" si="0"/>
        <v>0</v>
      </c>
      <c r="O4" s="203">
        <f t="shared" si="0"/>
        <v>0</v>
      </c>
      <c r="P4" s="203">
        <f t="shared" si="0"/>
        <v>0</v>
      </c>
      <c r="Q4" s="190"/>
      <c r="R4" s="190"/>
      <c r="S4" s="190"/>
      <c r="T4" s="190"/>
    </row>
    <row r="5" spans="1:20" x14ac:dyDescent="0.25">
      <c r="A5" s="190"/>
      <c r="B5" s="190"/>
      <c r="C5" s="204">
        <f>+A_Stammdaten!A14</f>
        <v>0</v>
      </c>
      <c r="D5" s="199">
        <f>SUM(D11:D17)</f>
        <v>0</v>
      </c>
      <c r="E5" s="200">
        <f t="shared" ref="E5:P5" si="1">SUM(E11:E17)</f>
        <v>0</v>
      </c>
      <c r="F5" s="200">
        <f t="shared" si="1"/>
        <v>0</v>
      </c>
      <c r="G5" s="200">
        <f t="shared" si="1"/>
        <v>0</v>
      </c>
      <c r="H5" s="201">
        <f t="shared" si="1"/>
        <v>0</v>
      </c>
      <c r="I5" s="200">
        <f t="shared" si="1"/>
        <v>0</v>
      </c>
      <c r="J5" s="200">
        <f t="shared" si="1"/>
        <v>0</v>
      </c>
      <c r="K5" s="200">
        <f t="shared" si="1"/>
        <v>0</v>
      </c>
      <c r="L5" s="200">
        <f t="shared" si="1"/>
        <v>0</v>
      </c>
      <c r="M5" s="202">
        <f t="shared" si="1"/>
        <v>0</v>
      </c>
      <c r="N5" s="203">
        <f t="shared" si="1"/>
        <v>0</v>
      </c>
      <c r="O5" s="203">
        <f t="shared" si="1"/>
        <v>0</v>
      </c>
      <c r="P5" s="203">
        <f t="shared" si="1"/>
        <v>0</v>
      </c>
      <c r="Q5" s="190"/>
      <c r="R5" s="190"/>
      <c r="S5" s="190"/>
      <c r="T5" s="190"/>
    </row>
    <row r="6" spans="1:20" x14ac:dyDescent="0.25">
      <c r="A6" s="190"/>
      <c r="B6" s="190"/>
      <c r="C6" s="204">
        <f>A_Stammdaten!A15</f>
        <v>0</v>
      </c>
      <c r="D6" s="199">
        <f>SUM(D18:D24)</f>
        <v>0</v>
      </c>
      <c r="E6" s="200">
        <f>SUM(E18:E24)</f>
        <v>0</v>
      </c>
      <c r="F6" s="200">
        <f t="shared" ref="F6:P6" si="2">SUM(F18:F24)</f>
        <v>0</v>
      </c>
      <c r="G6" s="200">
        <f t="shared" si="2"/>
        <v>0</v>
      </c>
      <c r="H6" s="201">
        <f t="shared" si="2"/>
        <v>0</v>
      </c>
      <c r="I6" s="200">
        <f t="shared" si="2"/>
        <v>0</v>
      </c>
      <c r="J6" s="200">
        <f t="shared" si="2"/>
        <v>0</v>
      </c>
      <c r="K6" s="200">
        <f t="shared" si="2"/>
        <v>0</v>
      </c>
      <c r="L6" s="200">
        <f t="shared" si="2"/>
        <v>0</v>
      </c>
      <c r="M6" s="202">
        <f t="shared" si="2"/>
        <v>0</v>
      </c>
      <c r="N6" s="203">
        <f t="shared" si="2"/>
        <v>0</v>
      </c>
      <c r="O6" s="203">
        <f t="shared" si="2"/>
        <v>0</v>
      </c>
      <c r="P6" s="203">
        <f t="shared" si="2"/>
        <v>0</v>
      </c>
      <c r="Q6" s="190"/>
      <c r="R6" s="190"/>
      <c r="S6" s="190"/>
      <c r="T6" s="190"/>
    </row>
    <row r="7" spans="1:20" x14ac:dyDescent="0.25">
      <c r="A7" s="190"/>
      <c r="B7" s="190"/>
      <c r="C7" s="204">
        <f>A_Stammdaten!A16</f>
        <v>0</v>
      </c>
      <c r="D7" s="199">
        <f>SUM(D25:D31)</f>
        <v>0</v>
      </c>
      <c r="E7" s="200">
        <f t="shared" ref="E7:P7" si="3">SUM(E25:E31)</f>
        <v>0</v>
      </c>
      <c r="F7" s="200">
        <f t="shared" si="3"/>
        <v>0</v>
      </c>
      <c r="G7" s="200">
        <f t="shared" si="3"/>
        <v>0</v>
      </c>
      <c r="H7" s="200">
        <f t="shared" si="3"/>
        <v>0</v>
      </c>
      <c r="I7" s="200">
        <f t="shared" si="3"/>
        <v>0</v>
      </c>
      <c r="J7" s="200">
        <f t="shared" si="3"/>
        <v>0</v>
      </c>
      <c r="K7" s="200">
        <f t="shared" si="3"/>
        <v>0</v>
      </c>
      <c r="L7" s="200">
        <f t="shared" si="3"/>
        <v>0</v>
      </c>
      <c r="M7" s="202">
        <f t="shared" si="3"/>
        <v>0</v>
      </c>
      <c r="N7" s="203">
        <f t="shared" si="3"/>
        <v>0</v>
      </c>
      <c r="O7" s="203">
        <f t="shared" si="3"/>
        <v>0</v>
      </c>
      <c r="P7" s="203">
        <f t="shared" si="3"/>
        <v>0</v>
      </c>
      <c r="Q7" s="190"/>
      <c r="R7" s="190"/>
      <c r="S7" s="190"/>
      <c r="T7" s="190"/>
    </row>
    <row r="8" spans="1:20" x14ac:dyDescent="0.25">
      <c r="A8" s="190"/>
      <c r="B8" s="190"/>
      <c r="C8" s="190"/>
      <c r="D8" s="205"/>
      <c r="E8" s="206"/>
      <c r="F8" s="206"/>
      <c r="G8" s="207"/>
      <c r="H8" s="206"/>
      <c r="I8" s="208"/>
      <c r="J8" s="206"/>
      <c r="K8" s="206"/>
      <c r="L8" s="208"/>
      <c r="M8" s="209"/>
      <c r="N8" s="210"/>
      <c r="O8" s="210"/>
      <c r="P8" s="210"/>
      <c r="Q8" s="190"/>
      <c r="R8" s="190"/>
      <c r="S8" s="190"/>
      <c r="T8" s="190"/>
    </row>
    <row r="9" spans="1:20" x14ac:dyDescent="0.25">
      <c r="A9" s="190"/>
      <c r="B9" s="190"/>
      <c r="C9" s="190"/>
      <c r="D9" s="211"/>
      <c r="E9" s="211"/>
      <c r="F9" s="211"/>
      <c r="G9" s="211"/>
      <c r="H9" s="211"/>
      <c r="I9" s="211"/>
      <c r="J9" s="211"/>
      <c r="K9" s="211"/>
      <c r="L9" s="211"/>
      <c r="M9" s="211"/>
      <c r="N9" s="211"/>
      <c r="O9" s="211"/>
      <c r="P9" s="211"/>
      <c r="Q9" s="190"/>
      <c r="R9" s="190"/>
      <c r="S9" s="190"/>
      <c r="T9" s="190"/>
    </row>
    <row r="10" spans="1:20" ht="30" x14ac:dyDescent="0.25">
      <c r="A10" s="229" t="s">
        <v>224</v>
      </c>
      <c r="B10" s="198" t="s">
        <v>225</v>
      </c>
      <c r="C10" s="198" t="s">
        <v>226</v>
      </c>
      <c r="D10" s="194" t="s">
        <v>76</v>
      </c>
      <c r="E10" s="195" t="s">
        <v>227</v>
      </c>
      <c r="F10" s="195" t="s">
        <v>228</v>
      </c>
      <c r="G10" s="195" t="s">
        <v>145</v>
      </c>
      <c r="H10" s="195" t="s">
        <v>200</v>
      </c>
      <c r="I10" s="195" t="s">
        <v>229</v>
      </c>
      <c r="J10" s="195" t="s">
        <v>145</v>
      </c>
      <c r="K10" s="195" t="s">
        <v>200</v>
      </c>
      <c r="L10" s="195" t="s">
        <v>229</v>
      </c>
      <c r="M10" s="195" t="s">
        <v>125</v>
      </c>
      <c r="N10" s="196" t="s">
        <v>89</v>
      </c>
      <c r="O10" s="196" t="s">
        <v>77</v>
      </c>
      <c r="P10" s="196" t="s">
        <v>121</v>
      </c>
      <c r="Q10" s="190"/>
      <c r="R10" s="212" t="s">
        <v>226</v>
      </c>
      <c r="S10" s="213" t="s">
        <v>85</v>
      </c>
      <c r="T10" s="213" t="s">
        <v>230</v>
      </c>
    </row>
    <row r="11" spans="1:20" x14ac:dyDescent="0.25">
      <c r="A11" s="230">
        <f>A_Stammdaten!$A$14</f>
        <v>0</v>
      </c>
      <c r="B11" s="287">
        <f>A_Stammdaten!B14</f>
        <v>0</v>
      </c>
      <c r="C11" s="214">
        <v>2021</v>
      </c>
      <c r="D11" s="215">
        <f>SUM(E11:F11)</f>
        <v>0</v>
      </c>
      <c r="E11" s="216">
        <f>IF(B_KKAuf!$C11&gt;A_Stammdaten!$B$10,0,SUMIFS(D_SAV!$AI$5:$AI$504,D_SAV!$E$5:$E$504,B_KKAuf!$C11,D_SAV!$C$5:$C$504,B_KKAuf!$A11))</f>
        <v>0</v>
      </c>
      <c r="F11" s="216">
        <f>IF(B_KKAuf!$C11&gt;A_Stammdaten!$B$10,0,SUMIFS(D3_WAV!$L$6:$L$105,D3_WAV!$A$6:$A$105,$A11,D3_WAV!$C$6:$C$105,B_KKAuf!$C11))</f>
        <v>0</v>
      </c>
      <c r="G11" s="216">
        <f>IF(B_KKAuf!$C11&gt;A_Stammdaten!$B$10,0,SUMIFS(D_SAV!$AH$5:$AH$504,D_SAV!$E$5:$E$504,B_KKAuf!$C11,D_SAV!$C$5:$C$504,B_KKAuf!$A11))</f>
        <v>0</v>
      </c>
      <c r="H11" s="216">
        <f>IF(B_KKAuf!$C11&gt;A_Stammdaten!$B$10,0,SUMIFS(D3_WAV!$K$6:$K$105,D3_WAV!$A$6:$A$105,$A11,D3_WAV!$C$6:$C$105,B_KKAuf!$C11))</f>
        <v>0</v>
      </c>
      <c r="I11" s="216">
        <f>IF(B_KKAuf!$C11&gt;A_Stammdaten!$B$10,0,SUMIFS(D2_BKZ_NAKB_SoPo!$H$6:$H$55,D2_BKZ_NAKB_SoPo!$A$6:$A$55,$A11,D2_BKZ_NAKB_SoPo!$B$6:$B$55,B_KKAuf!$C11))</f>
        <v>0</v>
      </c>
      <c r="J11" s="216">
        <f>IF(B_KKAuf!$C11&gt;A_Stammdaten!$B$10,0,SUMIFS(D_SAV!$AJ$5:$AJ$504,D_SAV!$E$5:$E$504,B_KKAuf!$C11,D_SAV!$C$5:$C$504,B_KKAuf!$A11))</f>
        <v>0</v>
      </c>
      <c r="K11" s="216">
        <f>IF(B_KKAuf!$C11&gt;A_Stammdaten!$B$10,0,SUMIFS(D3_WAV!$M$6:$M$105,D3_WAV!$A$6:$A$105,$A11,D3_WAV!$C$6:$C$105,B_KKAuf!$C11))</f>
        <v>0</v>
      </c>
      <c r="L11" s="216">
        <f>IF(B_KKAuf!$C11&gt;A_Stammdaten!$B$10,0,SUMIFS(D2_BKZ_NAKB_SoPo!$I$6:$I$55,D2_BKZ_NAKB_SoPo!$A$6:$A$55,$A11,D2_BKZ_NAKB_SoPo!$B$6:$B$55,B_KKAuf!$C11))</f>
        <v>0</v>
      </c>
      <c r="M11" s="217">
        <f>AVERAGE(SUM(G11:H11,-I11),SUM(J11:K11,-L11))</f>
        <v>0</v>
      </c>
      <c r="N11" s="218">
        <f>$M11*T11</f>
        <v>0</v>
      </c>
      <c r="O11" s="219">
        <f>$M11*0.4*S11*0.035*A_Stammdaten!$D$14</f>
        <v>0</v>
      </c>
      <c r="P11" s="218">
        <f>SUM(D11,N11:O11)</f>
        <v>0</v>
      </c>
      <c r="Q11" s="190"/>
      <c r="R11" s="220">
        <v>2021</v>
      </c>
      <c r="S11" s="221">
        <f>VLOOKUP($R11,Listen!$S$3:$V$10,2,FALSE)</f>
        <v>5.0700000000000002E-2</v>
      </c>
      <c r="T11" s="222">
        <f>VLOOKUP($R11,Listen!$S$3:$V$10,4,FALSE)</f>
        <v>3.2460000000000003E-2</v>
      </c>
    </row>
    <row r="12" spans="1:20" x14ac:dyDescent="0.25">
      <c r="A12" s="231">
        <f>A_Stammdaten!$A$14</f>
        <v>0</v>
      </c>
      <c r="B12" s="288"/>
      <c r="C12" s="214">
        <v>2022</v>
      </c>
      <c r="D12" s="215">
        <f t="shared" ref="D12:D15" si="4">SUM(E12:F12)</f>
        <v>0</v>
      </c>
      <c r="E12" s="216">
        <f>IF(B_KKAuf!$C12&gt;A_Stammdaten!$B$10,0,SUMIFS(D_SAV!$AI$5:$AI$504,D_SAV!$E$5:$E$504,B_KKAuf!$C12,D_SAV!$C$5:$C$504,B_KKAuf!$A12))</f>
        <v>0</v>
      </c>
      <c r="F12" s="216">
        <f>IF(B_KKAuf!$C12&gt;A_Stammdaten!$B$10,0,SUMIFS(D3_WAV!$L$6:$L$105,D3_WAV!$A$6:$A$105,$A12,D3_WAV!$C$6:$C$105,B_KKAuf!$C12))</f>
        <v>0</v>
      </c>
      <c r="G12" s="216">
        <f>IF(B_KKAuf!$C12&gt;A_Stammdaten!$B$10,0,SUMIFS(D_SAV!$AH$5:$AH$504,D_SAV!$E$5:$E$504,B_KKAuf!$C12,D_SAV!$C$5:$C$504,B_KKAuf!$A12))</f>
        <v>0</v>
      </c>
      <c r="H12" s="216">
        <f>IF(B_KKAuf!$C12&gt;A_Stammdaten!$B$10,0,SUMIFS(D3_WAV!$K$6:$K$105,D3_WAV!$A$6:$A$105,$A12,D3_WAV!$C$6:$C$105,B_KKAuf!$C12))</f>
        <v>0</v>
      </c>
      <c r="I12" s="216">
        <f>IF(B_KKAuf!$C12&gt;A_Stammdaten!$B$10,0,SUMIFS(D2_BKZ_NAKB_SoPo!$H$6:$H$55,D2_BKZ_NAKB_SoPo!$A$6:$A$55,$A12,D2_BKZ_NAKB_SoPo!$B$6:$B$55,B_KKAuf!$C12))</f>
        <v>0</v>
      </c>
      <c r="J12" s="216">
        <f>IF(B_KKAuf!$C12&gt;A_Stammdaten!$B$10,0,SUMIFS(D_SAV!$AJ$5:$AJ$504,D_SAV!$E$5:$E$504,B_KKAuf!$C12,D_SAV!$C$5:$C$504,B_KKAuf!$A12))</f>
        <v>0</v>
      </c>
      <c r="K12" s="216">
        <f>IF(B_KKAuf!$C12&gt;A_Stammdaten!$B$10,0,SUMIFS(D3_WAV!$M$6:$M$105,D3_WAV!$A$6:$A$105,$A12,D3_WAV!$C$6:$C$105,B_KKAuf!$C12))</f>
        <v>0</v>
      </c>
      <c r="L12" s="216">
        <f>IF(B_KKAuf!$C12&gt;A_Stammdaten!$B$10,0,SUMIFS(D2_BKZ_NAKB_SoPo!$I$6:$I$55,D2_BKZ_NAKB_SoPo!$A$6:$A$55,$A12,D2_BKZ_NAKB_SoPo!$B$6:$B$55,B_KKAuf!$C12))</f>
        <v>0</v>
      </c>
      <c r="M12" s="217">
        <f t="shared" ref="M12:M29" si="5">AVERAGE(SUM(G12:H12,-I12),SUM(J12:K12,-L12))</f>
        <v>0</v>
      </c>
      <c r="N12" s="218">
        <f t="shared" ref="N12:N29" si="6">$M12*T12</f>
        <v>0</v>
      </c>
      <c r="O12" s="219">
        <f>$M12*0.4*S12*0.035*A_Stammdaten!$D$14</f>
        <v>0</v>
      </c>
      <c r="P12" s="218">
        <f t="shared" ref="P12:P15" si="7">SUM(D12,N12:O12)</f>
        <v>0</v>
      </c>
      <c r="Q12" s="190"/>
      <c r="R12" s="220">
        <v>2022</v>
      </c>
      <c r="S12" s="221">
        <f>VLOOKUP(R12,Listen!$S$3:$V$10,2,FALSE)</f>
        <v>5.0700000000000002E-2</v>
      </c>
      <c r="T12" s="222">
        <f>VLOOKUP($R12,Listen!$S$3:$V$10,4,FALSE)</f>
        <v>3.2460000000000003E-2</v>
      </c>
    </row>
    <row r="13" spans="1:20" x14ac:dyDescent="0.25">
      <c r="A13" s="231">
        <f>A_Stammdaten!$A$14</f>
        <v>0</v>
      </c>
      <c r="B13" s="288"/>
      <c r="C13" s="214">
        <v>2023</v>
      </c>
      <c r="D13" s="215">
        <f t="shared" si="4"/>
        <v>0</v>
      </c>
      <c r="E13" s="216">
        <f>IF(B_KKAuf!$C13&gt;A_Stammdaten!$B$10,0,SUMIFS(D_SAV!$AI$5:$AI$504,D_SAV!$E$5:$E$504,B_KKAuf!$C13,D_SAV!$C$5:$C$504,B_KKAuf!$A13))</f>
        <v>0</v>
      </c>
      <c r="F13" s="216">
        <f>IF(B_KKAuf!$C13&gt;A_Stammdaten!$B$10,0,SUMIFS(D3_WAV!$L$6:$L$105,D3_WAV!$A$6:$A$105,$A13,D3_WAV!$C$6:$C$105,B_KKAuf!$C13))</f>
        <v>0</v>
      </c>
      <c r="G13" s="216">
        <f>IF(B_KKAuf!$C13&gt;A_Stammdaten!$B$10,0,SUMIFS(D_SAV!$AH$5:$AH$504,D_SAV!$E$5:$E$504,B_KKAuf!$C13,D_SAV!$C$5:$C$504,B_KKAuf!$A13))</f>
        <v>0</v>
      </c>
      <c r="H13" s="216">
        <f>IF(B_KKAuf!$C13&gt;A_Stammdaten!$B$10,0,SUMIFS(D3_WAV!$K$6:$K$105,D3_WAV!$A$6:$A$105,$A13,D3_WAV!$C$6:$C$105,B_KKAuf!$C13))</f>
        <v>0</v>
      </c>
      <c r="I13" s="216">
        <f>IF(B_KKAuf!$C13&gt;A_Stammdaten!$B$10,0,SUMIFS(D2_BKZ_NAKB_SoPo!$H$6:$H$55,D2_BKZ_NAKB_SoPo!$A$6:$A$55,$A13,D2_BKZ_NAKB_SoPo!$B$6:$B$55,B_KKAuf!$C13))</f>
        <v>0</v>
      </c>
      <c r="J13" s="216">
        <f>IF(B_KKAuf!$C13&gt;A_Stammdaten!$B$10,0,SUMIFS(D_SAV!$AJ$5:$AJ$504,D_SAV!$E$5:$E$504,B_KKAuf!$C13,D_SAV!$C$5:$C$504,B_KKAuf!$A13))</f>
        <v>0</v>
      </c>
      <c r="K13" s="216">
        <f>IF(B_KKAuf!$C13&gt;A_Stammdaten!$B$10,0,SUMIFS(D3_WAV!$M$6:$M$105,D3_WAV!$A$6:$A$105,$A13,D3_WAV!$C$6:$C$105,B_KKAuf!$C13))</f>
        <v>0</v>
      </c>
      <c r="L13" s="216">
        <f>IF(B_KKAuf!$C13&gt;A_Stammdaten!$B$10,0,SUMIFS(D2_BKZ_NAKB_SoPo!$I$6:$I$55,D2_BKZ_NAKB_SoPo!$A$6:$A$55,$A13,D2_BKZ_NAKB_SoPo!$B$6:$B$55,B_KKAuf!$C13))</f>
        <v>0</v>
      </c>
      <c r="M13" s="217">
        <f t="shared" si="5"/>
        <v>0</v>
      </c>
      <c r="N13" s="218">
        <f t="shared" si="6"/>
        <v>0</v>
      </c>
      <c r="O13" s="219">
        <f>$M13*0.4*S13*0.035*A_Stammdaten!$D$14</f>
        <v>0</v>
      </c>
      <c r="P13" s="218">
        <f t="shared" si="7"/>
        <v>0</v>
      </c>
      <c r="Q13" s="190"/>
      <c r="R13" s="220">
        <v>2023</v>
      </c>
      <c r="S13" s="221">
        <f>VLOOKUP(R13,Listen!$S$3:$V$10,2,FALSE)</f>
        <v>5.0700000000000002E-2</v>
      </c>
      <c r="T13" s="222">
        <f>VLOOKUP($R13,Listen!$S$3:$V$10,4,FALSE)</f>
        <v>3.2460000000000003E-2</v>
      </c>
    </row>
    <row r="14" spans="1:20" x14ac:dyDescent="0.25">
      <c r="A14" s="228">
        <f>A_Stammdaten!$A$14</f>
        <v>0</v>
      </c>
      <c r="B14" s="288"/>
      <c r="C14" s="214">
        <v>2024</v>
      </c>
      <c r="D14" s="215">
        <f t="shared" si="4"/>
        <v>0</v>
      </c>
      <c r="E14" s="216">
        <f>IF(B_KKAuf!$C14&gt;A_Stammdaten!$B$10,0,SUMIFS(D_SAV!$AI$5:$AI$504,D_SAV!$E$5:$E$504,B_KKAuf!$C14,D_SAV!$C$5:$C$504,B_KKAuf!$A14))</f>
        <v>0</v>
      </c>
      <c r="F14" s="216">
        <f>IF(B_KKAuf!$C14&gt;A_Stammdaten!$B$10,0,SUMIFS(D3_WAV!$L$6:$L$105,D3_WAV!$A$6:$A$105,$A14,D3_WAV!$C$6:$C$105,B_KKAuf!$C14))</f>
        <v>0</v>
      </c>
      <c r="G14" s="216">
        <f>IF(B_KKAuf!$C14&gt;A_Stammdaten!$B$10,0,SUMIFS(D_SAV!$AH$5:$AH$504,D_SAV!$E$5:$E$504,B_KKAuf!$C14,D_SAV!$C$5:$C$504,B_KKAuf!$A14))</f>
        <v>0</v>
      </c>
      <c r="H14" s="216">
        <f>IF(B_KKAuf!$C14&gt;A_Stammdaten!$B$10,0,SUMIFS(D3_WAV!$K$6:$K$105,D3_WAV!$A$6:$A$105,$A14,D3_WAV!$C$6:$C$105,B_KKAuf!$C14))</f>
        <v>0</v>
      </c>
      <c r="I14" s="216">
        <f>IF(B_KKAuf!$C14&gt;A_Stammdaten!$B$10,0,SUMIFS(D2_BKZ_NAKB_SoPo!$H$6:$H$55,D2_BKZ_NAKB_SoPo!$A$6:$A$55,$A14,D2_BKZ_NAKB_SoPo!$B$6:$B$55,B_KKAuf!$C14))</f>
        <v>0</v>
      </c>
      <c r="J14" s="216">
        <f>IF(B_KKAuf!$C14&gt;A_Stammdaten!$B$10,0,SUMIFS(D_SAV!$AJ$5:$AJ$504,D_SAV!$E$5:$E$504,B_KKAuf!$C14,D_SAV!$C$5:$C$504,B_KKAuf!$A14))</f>
        <v>0</v>
      </c>
      <c r="K14" s="216">
        <f>IF(B_KKAuf!$C14&gt;A_Stammdaten!$B$10,0,SUMIFS(D3_WAV!$M$6:$M$105,D3_WAV!$A$6:$A$105,$A14,D3_WAV!$C$6:$C$105,B_KKAuf!$C14))</f>
        <v>0</v>
      </c>
      <c r="L14" s="216">
        <f>IF(B_KKAuf!$C14&gt;A_Stammdaten!$B$10,0,SUMIFS(D2_BKZ_NAKB_SoPo!$I$6:$I$55,D2_BKZ_NAKB_SoPo!$A$6:$A$55,$A14,D2_BKZ_NAKB_SoPo!$B$6:$B$55,B_KKAuf!$C14))</f>
        <v>0</v>
      </c>
      <c r="M14" s="217">
        <f t="shared" si="5"/>
        <v>0</v>
      </c>
      <c r="N14" s="218">
        <f t="shared" si="6"/>
        <v>0</v>
      </c>
      <c r="O14" s="219">
        <f>$M14*0.4*S14*0.035*A_Stammdaten!$D$14</f>
        <v>0</v>
      </c>
      <c r="P14" s="218">
        <f t="shared" si="7"/>
        <v>0</v>
      </c>
      <c r="Q14" s="190"/>
      <c r="R14" s="220">
        <v>2024</v>
      </c>
      <c r="S14" s="221">
        <f>VLOOKUP(R14,Listen!$S$3:$V$10,2,FALSE)</f>
        <v>6.93E-2</v>
      </c>
      <c r="T14" s="222">
        <f>VLOOKUP($R14,Listen!$S$3:$V$10,4,FALSE)</f>
        <v>5.0939999999999999E-2</v>
      </c>
    </row>
    <row r="15" spans="1:20" s="197" customFormat="1" ht="15.75" x14ac:dyDescent="0.25">
      <c r="A15" s="231">
        <f>A_Stammdaten!$A$14</f>
        <v>0</v>
      </c>
      <c r="B15" s="288"/>
      <c r="C15" s="214">
        <v>2025</v>
      </c>
      <c r="D15" s="215">
        <f t="shared" si="4"/>
        <v>0</v>
      </c>
      <c r="E15" s="216">
        <f>IF(B_KKAuf!$C15&gt;A_Stammdaten!$B$10,0,SUMIFS(D_SAV!$AI$5:$AI$504,D_SAV!$E$5:$E$504,B_KKAuf!$C15,D_SAV!$C$5:$C$504,B_KKAuf!$A15))</f>
        <v>0</v>
      </c>
      <c r="F15" s="216">
        <f>IF(B_KKAuf!$C15&gt;A_Stammdaten!$B$10,0,SUMIFS(D3_WAV!$L$6:$L$105,D3_WAV!$A$6:$A$105,$A15,D3_WAV!$C$6:$C$105,B_KKAuf!$C15))</f>
        <v>0</v>
      </c>
      <c r="G15" s="216">
        <f>IF(B_KKAuf!$C15&gt;A_Stammdaten!$B$10,0,SUMIFS(D_SAV!$AH$5:$AH$504,D_SAV!$E$5:$E$504,B_KKAuf!$C15,D_SAV!$C$5:$C$504,B_KKAuf!$A15))</f>
        <v>0</v>
      </c>
      <c r="H15" s="216">
        <f>IF(B_KKAuf!$C15&gt;A_Stammdaten!$B$10,0,SUMIFS(D3_WAV!$K$6:$K$105,D3_WAV!$A$6:$A$105,$A15,D3_WAV!$C$6:$C$105,B_KKAuf!$C15))</f>
        <v>0</v>
      </c>
      <c r="I15" s="216">
        <f>IF(B_KKAuf!$C15&gt;A_Stammdaten!$B$10,0,SUMIFS(D2_BKZ_NAKB_SoPo!$H$6:$H$55,D2_BKZ_NAKB_SoPo!$A$6:$A$55,$A15,D2_BKZ_NAKB_SoPo!$B$6:$B$55,B_KKAuf!$C15))</f>
        <v>0</v>
      </c>
      <c r="J15" s="216">
        <f>IF(B_KKAuf!$C15&gt;A_Stammdaten!$B$10,0,SUMIFS(D_SAV!$AJ$5:$AJ$504,D_SAV!$E$5:$E$504,B_KKAuf!$C15,D_SAV!$C$5:$C$504,B_KKAuf!$A15))</f>
        <v>0</v>
      </c>
      <c r="K15" s="216">
        <f>IF(B_KKAuf!$C15&gt;A_Stammdaten!$B$10,0,SUMIFS(D3_WAV!$M$6:$M$105,D3_WAV!$A$6:$A$105,$A15,D3_WAV!$C$6:$C$105,B_KKAuf!$C15))</f>
        <v>0</v>
      </c>
      <c r="L15" s="216">
        <f>IF(B_KKAuf!$C15&gt;A_Stammdaten!$B$10,0,SUMIFS(D2_BKZ_NAKB_SoPo!$I$6:$I$55,D2_BKZ_NAKB_SoPo!$A$6:$A$55,$A15,D2_BKZ_NAKB_SoPo!$B$6:$B$55,B_KKAuf!$C15))</f>
        <v>0</v>
      </c>
      <c r="M15" s="217">
        <f t="shared" si="5"/>
        <v>0</v>
      </c>
      <c r="N15" s="218">
        <f t="shared" si="6"/>
        <v>0</v>
      </c>
      <c r="O15" s="219">
        <f>$M15*0.4*S15*0.035*A_Stammdaten!$D$14</f>
        <v>0</v>
      </c>
      <c r="P15" s="218">
        <f t="shared" si="7"/>
        <v>0</v>
      </c>
      <c r="Q15" s="190"/>
      <c r="R15" s="220">
        <v>2025</v>
      </c>
      <c r="S15" s="221">
        <f>VLOOKUP(R15,Listen!$S$3:$V$10,2,FALSE)</f>
        <v>6.9500000000000006E-2</v>
      </c>
      <c r="T15" s="222">
        <f>VLOOKUP($R15,Listen!$S$3:$V$10,4,FALSE)</f>
        <v>5.1020000000000003E-2</v>
      </c>
    </row>
    <row r="16" spans="1:20" s="197" customFormat="1" ht="15.75" x14ac:dyDescent="0.25">
      <c r="A16" s="231">
        <f>A_Stammdaten!$A$14</f>
        <v>0</v>
      </c>
      <c r="B16" s="288"/>
      <c r="C16" s="214">
        <v>2026</v>
      </c>
      <c r="D16" s="215">
        <f t="shared" ref="D16" si="8">SUM(E16:F16)</f>
        <v>0</v>
      </c>
      <c r="E16" s="216">
        <f>IF(B_KKAuf!$C16&gt;A_Stammdaten!$B$10,0,SUMIFS(D_SAV!$AI$5:$AI$504,D_SAV!$E$5:$E$504,B_KKAuf!$C16,D_SAV!$C$5:$C$504,B_KKAuf!$A16))</f>
        <v>0</v>
      </c>
      <c r="F16" s="216">
        <f>IF(B_KKAuf!$C16&gt;A_Stammdaten!$B$10,0,SUMIFS(D3_WAV!$L$6:$L$105,D3_WAV!$A$6:$A$105,$A16,D3_WAV!$C$6:$C$105,B_KKAuf!$C16))</f>
        <v>0</v>
      </c>
      <c r="G16" s="216">
        <f>IF(B_KKAuf!$C16&gt;A_Stammdaten!$B$10,0,SUMIFS(D_SAV!$AH$5:$AH$504,D_SAV!$E$5:$E$504,B_KKAuf!$C16,D_SAV!$C$5:$C$504,B_KKAuf!$A16))</f>
        <v>0</v>
      </c>
      <c r="H16" s="216">
        <f>IF(B_KKAuf!$C16&gt;A_Stammdaten!$B$10,0,SUMIFS(D3_WAV!$K$6:$K$105,D3_WAV!$A$6:$A$105,$A16,D3_WAV!$C$6:$C$105,B_KKAuf!$C16))</f>
        <v>0</v>
      </c>
      <c r="I16" s="216">
        <f>IF(B_KKAuf!$C16&gt;A_Stammdaten!$B$10,0,SUMIFS(D2_BKZ_NAKB_SoPo!$H$6:$H$55,D2_BKZ_NAKB_SoPo!$A$6:$A$55,$A16,D2_BKZ_NAKB_SoPo!$B$6:$B$55,B_KKAuf!$C16))</f>
        <v>0</v>
      </c>
      <c r="J16" s="216">
        <f>IF(B_KKAuf!$C16&gt;A_Stammdaten!$B$10,0,SUMIFS(D_SAV!$AJ$5:$AJ$504,D_SAV!$E$5:$E$504,B_KKAuf!$C16,D_SAV!$C$5:$C$504,B_KKAuf!$A16))</f>
        <v>0</v>
      </c>
      <c r="K16" s="216">
        <f>IF(B_KKAuf!$C16&gt;A_Stammdaten!$B$10,0,SUMIFS(D3_WAV!$M$6:$M$105,D3_WAV!$A$6:$A$105,$A16,D3_WAV!$C$6:$C$105,B_KKAuf!$C16))</f>
        <v>0</v>
      </c>
      <c r="L16" s="216">
        <f>IF(B_KKAuf!$C16&gt;A_Stammdaten!$B$10,0,SUMIFS(D2_BKZ_NAKB_SoPo!$I$6:$I$55,D2_BKZ_NAKB_SoPo!$A$6:$A$55,$A16,D2_BKZ_NAKB_SoPo!$B$6:$B$55,B_KKAuf!$C16))</f>
        <v>0</v>
      </c>
      <c r="M16" s="217">
        <f t="shared" ref="M16" si="9">AVERAGE(SUM(G16:H16,-I16),SUM(J16:K16,-L16))</f>
        <v>0</v>
      </c>
      <c r="N16" s="218">
        <f t="shared" ref="N16" si="10">$M16*T16</f>
        <v>0</v>
      </c>
      <c r="O16" s="219">
        <f>$M16*0.4*S16*0.035*A_Stammdaten!$D$14</f>
        <v>0</v>
      </c>
      <c r="P16" s="218">
        <f t="shared" ref="P16" si="11">SUM(D16,N16:O16)</f>
        <v>0</v>
      </c>
      <c r="Q16" s="190"/>
      <c r="R16" s="220">
        <v>2026</v>
      </c>
      <c r="S16" s="221">
        <f>VLOOKUP(R16,Listen!$S$3:$V$10,2,FALSE)</f>
        <v>7.0000000000000007E-2</v>
      </c>
      <c r="T16" s="222">
        <f>VLOOKUP($R16,Listen!$S$3:$V$10,4,FALSE)</f>
        <v>5.0680000000000003E-2</v>
      </c>
    </row>
    <row r="17" spans="1:20" s="197" customFormat="1" ht="16.5" thickBot="1" x14ac:dyDescent="0.3">
      <c r="A17" s="232">
        <f>A_Stammdaten!$A$14</f>
        <v>0</v>
      </c>
      <c r="B17" s="289"/>
      <c r="C17" s="214">
        <v>2027</v>
      </c>
      <c r="D17" s="215"/>
      <c r="E17" s="216"/>
      <c r="F17" s="216"/>
      <c r="G17" s="216"/>
      <c r="H17" s="216"/>
      <c r="I17" s="216"/>
      <c r="J17" s="216"/>
      <c r="K17" s="216"/>
      <c r="L17" s="216"/>
      <c r="M17" s="217"/>
      <c r="N17" s="218"/>
      <c r="O17" s="219"/>
      <c r="P17" s="218"/>
      <c r="Q17" s="190"/>
      <c r="R17" s="223">
        <v>2027</v>
      </c>
      <c r="S17" s="224"/>
      <c r="T17" s="225" t="str">
        <f>VLOOKUP($R17,Listen!$S$3:$V$10,4,FALSE)</f>
        <v/>
      </c>
    </row>
    <row r="18" spans="1:20" x14ac:dyDescent="0.25">
      <c r="A18" s="230">
        <f>A_Stammdaten!$A$15</f>
        <v>0</v>
      </c>
      <c r="B18" s="287">
        <f>A_Stammdaten!B15</f>
        <v>0</v>
      </c>
      <c r="C18" s="214">
        <v>2021</v>
      </c>
      <c r="D18" s="215">
        <f>SUM(E18:F18)</f>
        <v>0</v>
      </c>
      <c r="E18" s="216">
        <f>IF(B_KKAuf!$C18&gt;A_Stammdaten!$B$10,0,SUMIFS(D_SAV!$AI$5:$AI$504,D_SAV!$E$5:$E$504,B_KKAuf!$C18,D_SAV!$C$5:$C$504,B_KKAuf!$A18))</f>
        <v>0</v>
      </c>
      <c r="F18" s="216">
        <f>IF(B_KKAuf!$C18&gt;A_Stammdaten!$B$10,0,SUMIFS(D3_WAV!$L$6:$L$105,D3_WAV!$A$6:$A$105,$A18,D3_WAV!$C$6:$C$105,B_KKAuf!$C18))</f>
        <v>0</v>
      </c>
      <c r="G18" s="216">
        <f>IF(B_KKAuf!$C18&gt;A_Stammdaten!$B$10,0,SUMIFS(D_SAV!$AH$5:$AH$504,D_SAV!$E$5:$E$504,B_KKAuf!$C18,D_SAV!$C$5:$C$504,B_KKAuf!$A18))</f>
        <v>0</v>
      </c>
      <c r="H18" s="216">
        <f>IF(B_KKAuf!$C18&gt;A_Stammdaten!$B$10,0,SUMIFS(D3_WAV!$K$6:$K$105,D3_WAV!$A$6:$A$105,$A18,D3_WAV!$C$6:$C$105,B_KKAuf!$C18))</f>
        <v>0</v>
      </c>
      <c r="I18" s="216">
        <f>IF(B_KKAuf!$C18&gt;A_Stammdaten!$B$10,0,SUMIFS(D2_BKZ_NAKB_SoPo!$H$6:$H$55,D2_BKZ_NAKB_SoPo!$A$6:$A$55,$A18,D2_BKZ_NAKB_SoPo!$B$6:$B$55,B_KKAuf!$C18))</f>
        <v>0</v>
      </c>
      <c r="J18" s="216">
        <f>IF(B_KKAuf!$C18&gt;A_Stammdaten!$B$10,0,SUMIFS(D_SAV!$AJ$5:$AJ$504,D_SAV!$E$5:$E$504,B_KKAuf!$C18,D_SAV!$C$5:$C$504,B_KKAuf!$A18))</f>
        <v>0</v>
      </c>
      <c r="K18" s="216">
        <f>IF(B_KKAuf!$C18&gt;A_Stammdaten!$B$10,0,SUMIFS(D3_WAV!$M$6:$M$105,D3_WAV!$A$6:$A$105,$A18,D3_WAV!$C$6:$C$105,B_KKAuf!$C18))</f>
        <v>0</v>
      </c>
      <c r="L18" s="216">
        <f>IF(B_KKAuf!$C18&gt;A_Stammdaten!$B$10,0,SUMIFS(D2_BKZ_NAKB_SoPo!$I$6:$I$55,D2_BKZ_NAKB_SoPo!$A$6:$A$55,$A18,D2_BKZ_NAKB_SoPo!$B$6:$B$55,B_KKAuf!$C18))</f>
        <v>0</v>
      </c>
      <c r="M18" s="217">
        <f t="shared" si="5"/>
        <v>0</v>
      </c>
      <c r="N18" s="218">
        <f t="shared" si="6"/>
        <v>0</v>
      </c>
      <c r="O18" s="219">
        <f>$M18*0.4*S18*0.035*A_Stammdaten!$D$15</f>
        <v>0</v>
      </c>
      <c r="P18" s="218">
        <f>SUM(D18,N18:O18)</f>
        <v>0</v>
      </c>
      <c r="Q18" s="190"/>
      <c r="R18" s="220">
        <v>2021</v>
      </c>
      <c r="S18" s="221">
        <f>VLOOKUP(R18,Listen!$S$3:$V$10,2,FALSE)</f>
        <v>5.0700000000000002E-2</v>
      </c>
      <c r="T18" s="222">
        <f>VLOOKUP($R18,Listen!$S$3:$V$10,4,FALSE)</f>
        <v>3.2460000000000003E-2</v>
      </c>
    </row>
    <row r="19" spans="1:20" x14ac:dyDescent="0.25">
      <c r="A19" s="231">
        <f>A_Stammdaten!$A$15</f>
        <v>0</v>
      </c>
      <c r="B19" s="288"/>
      <c r="C19" s="214">
        <v>2022</v>
      </c>
      <c r="D19" s="215">
        <f t="shared" ref="D19:D22" si="12">SUM(E19:F19)</f>
        <v>0</v>
      </c>
      <c r="E19" s="216">
        <f>IF(B_KKAuf!$C19&gt;A_Stammdaten!$B$10,0,SUMIFS(D_SAV!$AI$5:$AI$504,D_SAV!$E$5:$E$504,B_KKAuf!$C19,D_SAV!$C$5:$C$504,B_KKAuf!$A19))</f>
        <v>0</v>
      </c>
      <c r="F19" s="216">
        <f>IF(B_KKAuf!$C19&gt;A_Stammdaten!$B$10,0,SUMIFS(D3_WAV!$L$6:$L$105,D3_WAV!$A$6:$A$105,$A19,D3_WAV!$C$6:$C$105,B_KKAuf!$C19))</f>
        <v>0</v>
      </c>
      <c r="G19" s="216">
        <f>IF(B_KKAuf!$C19&gt;A_Stammdaten!$B$10,0,SUMIFS(D_SAV!$AH$5:$AH$504,D_SAV!$E$5:$E$504,B_KKAuf!$C19,D_SAV!$C$5:$C$504,B_KKAuf!$A19))</f>
        <v>0</v>
      </c>
      <c r="H19" s="216">
        <f>IF(B_KKAuf!$C19&gt;A_Stammdaten!$B$10,0,SUMIFS(D3_WAV!$K$6:$K$105,D3_WAV!$A$6:$A$105,$A19,D3_WAV!$C$6:$C$105,B_KKAuf!$C19))</f>
        <v>0</v>
      </c>
      <c r="I19" s="216">
        <f>IF(B_KKAuf!$C19&gt;A_Stammdaten!$B$10,0,SUMIFS(D2_BKZ_NAKB_SoPo!$H$6:$H$55,D2_BKZ_NAKB_SoPo!$A$6:$A$55,$A19,D2_BKZ_NAKB_SoPo!$B$6:$B$55,B_KKAuf!$C19))</f>
        <v>0</v>
      </c>
      <c r="J19" s="216">
        <f>IF(B_KKAuf!$C19&gt;A_Stammdaten!$B$10,0,SUMIFS(D_SAV!$AJ$5:$AJ$504,D_SAV!$E$5:$E$504,B_KKAuf!$C19,D_SAV!$C$5:$C$504,B_KKAuf!$A19))</f>
        <v>0</v>
      </c>
      <c r="K19" s="216">
        <f>IF(B_KKAuf!$C19&gt;A_Stammdaten!$B$10,0,SUMIFS(D3_WAV!$M$6:$M$105,D3_WAV!$A$6:$A$105,$A19,D3_WAV!$C$6:$C$105,B_KKAuf!$C19))</f>
        <v>0</v>
      </c>
      <c r="L19" s="216">
        <f>IF(B_KKAuf!$C19&gt;A_Stammdaten!$B$10,0,SUMIFS(D2_BKZ_NAKB_SoPo!$I$6:$I$55,D2_BKZ_NAKB_SoPo!$A$6:$A$55,$A19,D2_BKZ_NAKB_SoPo!$B$6:$B$55,B_KKAuf!$C19))</f>
        <v>0</v>
      </c>
      <c r="M19" s="217">
        <f t="shared" si="5"/>
        <v>0</v>
      </c>
      <c r="N19" s="218">
        <f t="shared" si="6"/>
        <v>0</v>
      </c>
      <c r="O19" s="219">
        <f>$M19*0.4*S19*0.035*A_Stammdaten!$D$15</f>
        <v>0</v>
      </c>
      <c r="P19" s="218">
        <f t="shared" ref="P19:P22" si="13">SUM(D19,N19:O19)</f>
        <v>0</v>
      </c>
      <c r="Q19" s="190"/>
      <c r="R19" s="220">
        <v>2022</v>
      </c>
      <c r="S19" s="221">
        <f>VLOOKUP(R19,Listen!$S$3:$V$10,2,FALSE)</f>
        <v>5.0700000000000002E-2</v>
      </c>
      <c r="T19" s="222">
        <f>VLOOKUP($R19,Listen!$S$3:$V$10,4,FALSE)</f>
        <v>3.2460000000000003E-2</v>
      </c>
    </row>
    <row r="20" spans="1:20" x14ac:dyDescent="0.25">
      <c r="A20" s="231">
        <f>A_Stammdaten!$A$15</f>
        <v>0</v>
      </c>
      <c r="B20" s="288"/>
      <c r="C20" s="214">
        <v>2023</v>
      </c>
      <c r="D20" s="215">
        <f t="shared" si="12"/>
        <v>0</v>
      </c>
      <c r="E20" s="216">
        <f>IF(B_KKAuf!$C20&gt;A_Stammdaten!$B$10,0,SUMIFS(D_SAV!$AI$5:$AI$504,D_SAV!$E$5:$E$504,B_KKAuf!$C20,D_SAV!$C$5:$C$504,B_KKAuf!$A20))</f>
        <v>0</v>
      </c>
      <c r="F20" s="216">
        <f>IF(B_KKAuf!$C20&gt;A_Stammdaten!$B$10,0,SUMIFS(D3_WAV!$L$6:$L$105,D3_WAV!$A$6:$A$105,$A20,D3_WAV!$C$6:$C$105,B_KKAuf!$C20))</f>
        <v>0</v>
      </c>
      <c r="G20" s="216">
        <f>IF(B_KKAuf!$C20&gt;A_Stammdaten!$B$10,0,SUMIFS(D_SAV!$AH$5:$AH$504,D_SAV!$E$5:$E$504,B_KKAuf!$C20,D_SAV!$C$5:$C$504,B_KKAuf!$A20))</f>
        <v>0</v>
      </c>
      <c r="H20" s="216">
        <f>IF(B_KKAuf!$C20&gt;A_Stammdaten!$B$10,0,SUMIFS(D3_WAV!$K$6:$K$105,D3_WAV!$A$6:$A$105,$A20,D3_WAV!$C$6:$C$105,B_KKAuf!$C20))</f>
        <v>0</v>
      </c>
      <c r="I20" s="216">
        <f>IF(B_KKAuf!$C20&gt;A_Stammdaten!$B$10,0,SUMIFS(D2_BKZ_NAKB_SoPo!$H$6:$H$55,D2_BKZ_NAKB_SoPo!$A$6:$A$55,$A20,D2_BKZ_NAKB_SoPo!$B$6:$B$55,B_KKAuf!$C20))</f>
        <v>0</v>
      </c>
      <c r="J20" s="216">
        <f>IF(B_KKAuf!$C20&gt;A_Stammdaten!$B$10,0,SUMIFS(D_SAV!$AJ$5:$AJ$504,D_SAV!$E$5:$E$504,B_KKAuf!$C20,D_SAV!$C$5:$C$504,B_KKAuf!$A20))</f>
        <v>0</v>
      </c>
      <c r="K20" s="216">
        <f>IF(B_KKAuf!$C20&gt;A_Stammdaten!$B$10,0,SUMIFS(D3_WAV!$M$6:$M$105,D3_WAV!$A$6:$A$105,$A20,D3_WAV!$C$6:$C$105,B_KKAuf!$C20))</f>
        <v>0</v>
      </c>
      <c r="L20" s="216">
        <f>IF(B_KKAuf!$C20&gt;A_Stammdaten!$B$10,0,SUMIFS(D2_BKZ_NAKB_SoPo!$I$6:$I$55,D2_BKZ_NAKB_SoPo!$A$6:$A$55,$A20,D2_BKZ_NAKB_SoPo!$B$6:$B$55,B_KKAuf!$C20))</f>
        <v>0</v>
      </c>
      <c r="M20" s="217">
        <f t="shared" si="5"/>
        <v>0</v>
      </c>
      <c r="N20" s="218">
        <f t="shared" si="6"/>
        <v>0</v>
      </c>
      <c r="O20" s="219">
        <f>$M20*0.4*S20*0.035*A_Stammdaten!$D$15</f>
        <v>0</v>
      </c>
      <c r="P20" s="218">
        <f t="shared" si="13"/>
        <v>0</v>
      </c>
      <c r="Q20" s="190"/>
      <c r="R20" s="220">
        <v>2023</v>
      </c>
      <c r="S20" s="221">
        <f>VLOOKUP(R20,Listen!$S$3:$V$10,2,FALSE)</f>
        <v>5.0700000000000002E-2</v>
      </c>
      <c r="T20" s="222">
        <f>VLOOKUP($R20,Listen!$S$3:$V$10,4,FALSE)</f>
        <v>3.2460000000000003E-2</v>
      </c>
    </row>
    <row r="21" spans="1:20" x14ac:dyDescent="0.25">
      <c r="A21" s="228">
        <f>A_Stammdaten!$A$15</f>
        <v>0</v>
      </c>
      <c r="B21" s="288"/>
      <c r="C21" s="214">
        <v>2024</v>
      </c>
      <c r="D21" s="215">
        <f t="shared" si="12"/>
        <v>0</v>
      </c>
      <c r="E21" s="216">
        <f>IF(B_KKAuf!$C21&gt;A_Stammdaten!$B$10,0,SUMIFS(D_SAV!$AI$5:$AI$504,D_SAV!$E$5:$E$504,B_KKAuf!$C21,D_SAV!$C$5:$C$504,B_KKAuf!$A21))</f>
        <v>0</v>
      </c>
      <c r="F21" s="216">
        <f>IF(B_KKAuf!$C21&gt;A_Stammdaten!$B$10,0,SUMIFS(D3_WAV!$L$6:$L$105,D3_WAV!$A$6:$A$105,$A21,D3_WAV!$C$6:$C$105,B_KKAuf!$C21))</f>
        <v>0</v>
      </c>
      <c r="G21" s="216">
        <f>IF(B_KKAuf!$C21&gt;A_Stammdaten!$B$10,0,SUMIFS(D_SAV!$AH$5:$AH$504,D_SAV!$E$5:$E$504,B_KKAuf!$C21,D_SAV!$C$5:$C$504,B_KKAuf!$A21))</f>
        <v>0</v>
      </c>
      <c r="H21" s="216">
        <f>IF(B_KKAuf!$C21&gt;A_Stammdaten!$B$10,0,SUMIFS(D3_WAV!$K$6:$K$105,D3_WAV!$A$6:$A$105,$A21,D3_WAV!$C$6:$C$105,B_KKAuf!$C21))</f>
        <v>0</v>
      </c>
      <c r="I21" s="216">
        <f>IF(B_KKAuf!$C21&gt;A_Stammdaten!$B$10,0,SUMIFS(D2_BKZ_NAKB_SoPo!$H$6:$H$55,D2_BKZ_NAKB_SoPo!$A$6:$A$55,$A21,D2_BKZ_NAKB_SoPo!$B$6:$B$55,B_KKAuf!$C21))</f>
        <v>0</v>
      </c>
      <c r="J21" s="216">
        <f>IF(B_KKAuf!$C21&gt;A_Stammdaten!$B$10,0,SUMIFS(D_SAV!$AJ$5:$AJ$504,D_SAV!$E$5:$E$504,B_KKAuf!$C21,D_SAV!$C$5:$C$504,B_KKAuf!$A21))</f>
        <v>0</v>
      </c>
      <c r="K21" s="216">
        <f>IF(B_KKAuf!$C21&gt;A_Stammdaten!$B$10,0,SUMIFS(D3_WAV!$M$6:$M$105,D3_WAV!$A$6:$A$105,$A21,D3_WAV!$C$6:$C$105,B_KKAuf!$C21))</f>
        <v>0</v>
      </c>
      <c r="L21" s="216">
        <f>IF(B_KKAuf!$C21&gt;A_Stammdaten!$B$10,0,SUMIFS(D2_BKZ_NAKB_SoPo!$I$6:$I$55,D2_BKZ_NAKB_SoPo!$A$6:$A$55,$A21,D2_BKZ_NAKB_SoPo!$B$6:$B$55,B_KKAuf!$C21))</f>
        <v>0</v>
      </c>
      <c r="M21" s="217">
        <f t="shared" si="5"/>
        <v>0</v>
      </c>
      <c r="N21" s="218">
        <f t="shared" si="6"/>
        <v>0</v>
      </c>
      <c r="O21" s="219">
        <f>$M21*0.4*S21*0.035*A_Stammdaten!$D$15</f>
        <v>0</v>
      </c>
      <c r="P21" s="218">
        <f t="shared" si="13"/>
        <v>0</v>
      </c>
      <c r="Q21" s="190"/>
      <c r="R21" s="220">
        <v>2024</v>
      </c>
      <c r="S21" s="221">
        <f>VLOOKUP(R21,Listen!$S$3:$V$10,2,FALSE)</f>
        <v>6.93E-2</v>
      </c>
      <c r="T21" s="222">
        <f>VLOOKUP($R21,Listen!$S$3:$V$10,4,FALSE)</f>
        <v>5.0939999999999999E-2</v>
      </c>
    </row>
    <row r="22" spans="1:20" x14ac:dyDescent="0.25">
      <c r="A22" s="231">
        <f>A_Stammdaten!$A$15</f>
        <v>0</v>
      </c>
      <c r="B22" s="288"/>
      <c r="C22" s="214">
        <v>2025</v>
      </c>
      <c r="D22" s="215">
        <f t="shared" si="12"/>
        <v>0</v>
      </c>
      <c r="E22" s="216">
        <f>IF(B_KKAuf!$C22&gt;A_Stammdaten!$B$10,0,SUMIFS(D_SAV!$AI$5:$AI$504,D_SAV!$E$5:$E$504,B_KKAuf!$C22,D_SAV!$C$5:$C$504,B_KKAuf!$A22))</f>
        <v>0</v>
      </c>
      <c r="F22" s="216">
        <f>IF(B_KKAuf!$C22&gt;A_Stammdaten!$B$10,0,SUMIFS(D3_WAV!$L$6:$L$105,D3_WAV!$A$6:$A$105,$A22,D3_WAV!$C$6:$C$105,B_KKAuf!$C22))</f>
        <v>0</v>
      </c>
      <c r="G22" s="216">
        <f>IF(B_KKAuf!$C22&gt;A_Stammdaten!$B$10,0,SUMIFS(D_SAV!$AH$5:$AH$504,D_SAV!$E$5:$E$504,B_KKAuf!$C22,D_SAV!$C$5:$C$504,B_KKAuf!$A22))</f>
        <v>0</v>
      </c>
      <c r="H22" s="216">
        <f>IF(B_KKAuf!$C22&gt;A_Stammdaten!$B$10,0,SUMIFS(D3_WAV!$K$6:$K$105,D3_WAV!$A$6:$A$105,$A22,D3_WAV!$C$6:$C$105,B_KKAuf!$C22))</f>
        <v>0</v>
      </c>
      <c r="I22" s="216">
        <f>IF(B_KKAuf!$C22&gt;A_Stammdaten!$B$10,0,SUMIFS(D2_BKZ_NAKB_SoPo!$H$6:$H$55,D2_BKZ_NAKB_SoPo!$A$6:$A$55,$A22,D2_BKZ_NAKB_SoPo!$B$6:$B$55,B_KKAuf!$C22))</f>
        <v>0</v>
      </c>
      <c r="J22" s="216">
        <f>IF(B_KKAuf!$C22&gt;A_Stammdaten!$B$10,0,SUMIFS(D_SAV!$AJ$5:$AJ$504,D_SAV!$E$5:$E$504,B_KKAuf!$C22,D_SAV!$C$5:$C$504,B_KKAuf!$A22))</f>
        <v>0</v>
      </c>
      <c r="K22" s="216">
        <f>IF(B_KKAuf!$C22&gt;A_Stammdaten!$B$10,0,SUMIFS(D3_WAV!$M$6:$M$105,D3_WAV!$A$6:$A$105,$A22,D3_WAV!$C$6:$C$105,B_KKAuf!$C22))</f>
        <v>0</v>
      </c>
      <c r="L22" s="216">
        <f>IF(B_KKAuf!$C22&gt;A_Stammdaten!$B$10,0,SUMIFS(D2_BKZ_NAKB_SoPo!$I$6:$I$55,D2_BKZ_NAKB_SoPo!$A$6:$A$55,$A22,D2_BKZ_NAKB_SoPo!$B$6:$B$55,B_KKAuf!$C22))</f>
        <v>0</v>
      </c>
      <c r="M22" s="217">
        <f t="shared" si="5"/>
        <v>0</v>
      </c>
      <c r="N22" s="218">
        <f t="shared" si="6"/>
        <v>0</v>
      </c>
      <c r="O22" s="219">
        <f>$M22*0.4*S22*0.035*A_Stammdaten!$D$15</f>
        <v>0</v>
      </c>
      <c r="P22" s="218">
        <f t="shared" si="13"/>
        <v>0</v>
      </c>
      <c r="Q22" s="190"/>
      <c r="R22" s="220">
        <v>2025</v>
      </c>
      <c r="S22" s="221">
        <f>VLOOKUP(R22,Listen!$S$3:$V$10,2,FALSE)</f>
        <v>6.9500000000000006E-2</v>
      </c>
      <c r="T22" s="222">
        <f>VLOOKUP($R22,Listen!$S$3:$V$10,4,FALSE)</f>
        <v>5.1020000000000003E-2</v>
      </c>
    </row>
    <row r="23" spans="1:20" x14ac:dyDescent="0.25">
      <c r="A23" s="231">
        <f>A_Stammdaten!$A$15</f>
        <v>0</v>
      </c>
      <c r="B23" s="288"/>
      <c r="C23" s="214">
        <v>2026</v>
      </c>
      <c r="D23" s="215">
        <f t="shared" ref="D23" si="14">SUM(E23:F23)</f>
        <v>0</v>
      </c>
      <c r="E23" s="216">
        <f>IF(B_KKAuf!$C23&gt;A_Stammdaten!$B$10,0,SUMIFS(D_SAV!$AI$5:$AI$504,D_SAV!$E$5:$E$504,B_KKAuf!$C23,D_SAV!$C$5:$C$504,B_KKAuf!$A23))</f>
        <v>0</v>
      </c>
      <c r="F23" s="216">
        <f>IF(B_KKAuf!$C23&gt;A_Stammdaten!$B$10,0,SUMIFS(D3_WAV!$L$6:$L$105,D3_WAV!$A$6:$A$105,$A23,D3_WAV!$C$6:$C$105,B_KKAuf!$C23))</f>
        <v>0</v>
      </c>
      <c r="G23" s="216">
        <f>IF(B_KKAuf!$C23&gt;A_Stammdaten!$B$10,0,SUMIFS(D_SAV!$AH$5:$AH$504,D_SAV!$E$5:$E$504,B_KKAuf!$C23,D_SAV!$C$5:$C$504,B_KKAuf!$A23))</f>
        <v>0</v>
      </c>
      <c r="H23" s="216">
        <f>IF(B_KKAuf!$C23&gt;A_Stammdaten!$B$10,0,SUMIFS(D3_WAV!$K$6:$K$105,D3_WAV!$A$6:$A$105,$A23,D3_WAV!$C$6:$C$105,B_KKAuf!$C23))</f>
        <v>0</v>
      </c>
      <c r="I23" s="216">
        <f>IF(B_KKAuf!$C23&gt;A_Stammdaten!$B$10,0,SUMIFS(D2_BKZ_NAKB_SoPo!$H$6:$H$55,D2_BKZ_NAKB_SoPo!$A$6:$A$55,$A23,D2_BKZ_NAKB_SoPo!$B$6:$B$55,B_KKAuf!$C23))</f>
        <v>0</v>
      </c>
      <c r="J23" s="216">
        <f>IF(B_KKAuf!$C23&gt;A_Stammdaten!$B$10,0,SUMIFS(D_SAV!$AJ$5:$AJ$504,D_SAV!$E$5:$E$504,B_KKAuf!$C23,D_SAV!$C$5:$C$504,B_KKAuf!$A23))</f>
        <v>0</v>
      </c>
      <c r="K23" s="216">
        <f>IF(B_KKAuf!$C23&gt;A_Stammdaten!$B$10,0,SUMIFS(D3_WAV!$M$6:$M$105,D3_WAV!$A$6:$A$105,$A23,D3_WAV!$C$6:$C$105,B_KKAuf!$C23))</f>
        <v>0</v>
      </c>
      <c r="L23" s="216">
        <f>IF(B_KKAuf!$C23&gt;A_Stammdaten!$B$10,0,SUMIFS(D2_BKZ_NAKB_SoPo!$I$6:$I$55,D2_BKZ_NAKB_SoPo!$A$6:$A$55,$A23,D2_BKZ_NAKB_SoPo!$B$6:$B$55,B_KKAuf!$C23))</f>
        <v>0</v>
      </c>
      <c r="M23" s="217">
        <f t="shared" ref="M23" si="15">AVERAGE(SUM(G23:H23,-I23),SUM(J23:K23,-L23))</f>
        <v>0</v>
      </c>
      <c r="N23" s="218">
        <f>$M23*T23</f>
        <v>0</v>
      </c>
      <c r="O23" s="219">
        <f>$M23*0.4*S23*0.035*A_Stammdaten!$D$15</f>
        <v>0</v>
      </c>
      <c r="P23" s="218">
        <f t="shared" ref="P23" si="16">SUM(D23,N23:O23)</f>
        <v>0</v>
      </c>
      <c r="Q23" s="190"/>
      <c r="R23" s="220">
        <v>2026</v>
      </c>
      <c r="S23" s="221">
        <f>VLOOKUP(R23,Listen!$S$3:$V$10,2,FALSE)</f>
        <v>7.0000000000000007E-2</v>
      </c>
      <c r="T23" s="222">
        <f>VLOOKUP($R23,Listen!$S$3:$V$10,4,FALSE)</f>
        <v>5.0680000000000003E-2</v>
      </c>
    </row>
    <row r="24" spans="1:20" ht="15.75" thickBot="1" x14ac:dyDescent="0.3">
      <c r="A24" s="232">
        <f>A_Stammdaten!$A$15</f>
        <v>0</v>
      </c>
      <c r="B24" s="289"/>
      <c r="C24" s="214">
        <v>2027</v>
      </c>
      <c r="D24" s="215"/>
      <c r="E24" s="216"/>
      <c r="F24" s="216"/>
      <c r="G24" s="216"/>
      <c r="H24" s="216"/>
      <c r="I24" s="216"/>
      <c r="J24" s="216"/>
      <c r="K24" s="216"/>
      <c r="L24" s="216"/>
      <c r="M24" s="217"/>
      <c r="N24" s="218"/>
      <c r="O24" s="219"/>
      <c r="P24" s="218"/>
      <c r="Q24" s="190"/>
      <c r="R24" s="223">
        <v>2027</v>
      </c>
      <c r="S24" s="224"/>
      <c r="T24" s="225" t="str">
        <f>VLOOKUP($R24,Listen!$S$3:$V$10,4,FALSE)</f>
        <v/>
      </c>
    </row>
    <row r="25" spans="1:20" x14ac:dyDescent="0.25">
      <c r="A25" s="230">
        <f>+A_Stammdaten!$A$16</f>
        <v>0</v>
      </c>
      <c r="B25" s="287">
        <f>A_Stammdaten!B16</f>
        <v>0</v>
      </c>
      <c r="C25" s="214">
        <v>2021</v>
      </c>
      <c r="D25" s="215">
        <f>SUM(E25:F25)</f>
        <v>0</v>
      </c>
      <c r="E25" s="216">
        <f>IF(B_KKAuf!$C25&gt;A_Stammdaten!$B$10,0,SUMIFS(D_SAV!$AI$5:$AI$504,D_SAV!$E$5:$E$504,B_KKAuf!$C25,D_SAV!$C$5:$C$504,B_KKAuf!$A25))</f>
        <v>0</v>
      </c>
      <c r="F25" s="216">
        <f>IF(B_KKAuf!$C25&gt;A_Stammdaten!$B$10,0,SUMIFS(D3_WAV!$L$6:$L$105,D3_WAV!$A$6:$A$105,$A25,D3_WAV!$C$6:$C$105,B_KKAuf!$C25))</f>
        <v>0</v>
      </c>
      <c r="G25" s="216">
        <f>IF(B_KKAuf!$C25&gt;A_Stammdaten!$B$10,0,SUMIFS(D_SAV!$AH$5:$AH$504,D_SAV!$E$5:$E$504,B_KKAuf!$C25,D_SAV!$C$5:$C$504,B_KKAuf!$A25))</f>
        <v>0</v>
      </c>
      <c r="H25" s="216">
        <f>IF(B_KKAuf!$C25&gt;A_Stammdaten!$B$10,0,SUMIFS(D3_WAV!$K$6:$K$105,D3_WAV!$A$6:$A$105,$A25,D3_WAV!$C$6:$C$105,B_KKAuf!$C25))</f>
        <v>0</v>
      </c>
      <c r="I25" s="216">
        <f>IF(B_KKAuf!$C25&gt;A_Stammdaten!$B$10,0,SUMIFS(D2_BKZ_NAKB_SoPo!$H$6:$H$55,D2_BKZ_NAKB_SoPo!$A$6:$A$55,$A25,D2_BKZ_NAKB_SoPo!$B$6:$B$55,B_KKAuf!$C25))</f>
        <v>0</v>
      </c>
      <c r="J25" s="216">
        <f>IF(B_KKAuf!$C25&gt;A_Stammdaten!$B$10,0,SUMIFS(D_SAV!$AJ$5:$AJ$504,D_SAV!$E$5:$E$504,B_KKAuf!$C25,D_SAV!$C$5:$C$504,B_KKAuf!$A25))</f>
        <v>0</v>
      </c>
      <c r="K25" s="216">
        <f>IF(B_KKAuf!$C25&gt;A_Stammdaten!$B$10,0,SUMIFS(D3_WAV!$M$6:$M$105,D3_WAV!$A$6:$A$105,$A25,D3_WAV!$C$6:$C$105,B_KKAuf!$C25))</f>
        <v>0</v>
      </c>
      <c r="L25" s="216">
        <f>IF(B_KKAuf!$C25&gt;A_Stammdaten!$B$10,0,SUMIFS(D2_BKZ_NAKB_SoPo!$I$6:$I$55,D2_BKZ_NAKB_SoPo!$A$6:$A$55,$A25,D2_BKZ_NAKB_SoPo!$B$6:$B$55,B_KKAuf!$C25))</f>
        <v>0</v>
      </c>
      <c r="M25" s="217">
        <f t="shared" si="5"/>
        <v>0</v>
      </c>
      <c r="N25" s="218">
        <f t="shared" si="6"/>
        <v>0</v>
      </c>
      <c r="O25" s="219">
        <f>$M25*0.4*S25*0.035*A_Stammdaten!$D$16</f>
        <v>0</v>
      </c>
      <c r="P25" s="218">
        <f>SUM(D25,N25:O25)</f>
        <v>0</v>
      </c>
      <c r="Q25" s="190"/>
      <c r="R25" s="220">
        <v>2021</v>
      </c>
      <c r="S25" s="221">
        <f>VLOOKUP(R25,Listen!$S$3:$V$10,2,FALSE)</f>
        <v>5.0700000000000002E-2</v>
      </c>
      <c r="T25" s="222">
        <f>VLOOKUP($R25,Listen!$S$3:$V$10,4,FALSE)</f>
        <v>3.2460000000000003E-2</v>
      </c>
    </row>
    <row r="26" spans="1:20" x14ac:dyDescent="0.25">
      <c r="A26" s="231">
        <f>+A_Stammdaten!$A$16</f>
        <v>0</v>
      </c>
      <c r="B26" s="288"/>
      <c r="C26" s="214">
        <v>2022</v>
      </c>
      <c r="D26" s="215">
        <f t="shared" ref="D26:D29" si="17">SUM(E26:F26)</f>
        <v>0</v>
      </c>
      <c r="E26" s="216">
        <f>IF(B_KKAuf!$C26&gt;A_Stammdaten!$B$10,0,SUMIFS(D_SAV!$AI$5:$AI$504,D_SAV!$E$5:$E$504,B_KKAuf!$C26,D_SAV!$C$5:$C$504,B_KKAuf!$A26))</f>
        <v>0</v>
      </c>
      <c r="F26" s="216">
        <f>IF(B_KKAuf!$C26&gt;A_Stammdaten!$B$10,0,SUMIFS(D3_WAV!$L$6:$L$105,D3_WAV!$A$6:$A$105,$A26,D3_WAV!$C$6:$C$105,B_KKAuf!$C26))</f>
        <v>0</v>
      </c>
      <c r="G26" s="216">
        <f>IF(B_KKAuf!$C26&gt;A_Stammdaten!$B$10,0,SUMIFS(D_SAV!$AH$5:$AH$504,D_SAV!$E$5:$E$504,B_KKAuf!$C26,D_SAV!$C$5:$C$504,B_KKAuf!$A26))</f>
        <v>0</v>
      </c>
      <c r="H26" s="216">
        <f>IF(B_KKAuf!$C26&gt;A_Stammdaten!$B$10,0,SUMIFS(D3_WAV!$K$6:$K$105,D3_WAV!$A$6:$A$105,$A26,D3_WAV!$C$6:$C$105,B_KKAuf!$C26))</f>
        <v>0</v>
      </c>
      <c r="I26" s="216">
        <f>IF(B_KKAuf!$C26&gt;A_Stammdaten!$B$10,0,SUMIFS(D2_BKZ_NAKB_SoPo!$H$6:$H$55,D2_BKZ_NAKB_SoPo!$A$6:$A$55,$A26,D2_BKZ_NAKB_SoPo!$B$6:$B$55,B_KKAuf!$C26))</f>
        <v>0</v>
      </c>
      <c r="J26" s="216">
        <f>IF(B_KKAuf!$C26&gt;A_Stammdaten!$B$10,0,SUMIFS(D_SAV!$AJ$5:$AJ$504,D_SAV!$E$5:$E$504,B_KKAuf!$C26,D_SAV!$C$5:$C$504,B_KKAuf!$A26))</f>
        <v>0</v>
      </c>
      <c r="K26" s="216">
        <f>IF(B_KKAuf!$C26&gt;A_Stammdaten!$B$10,0,SUMIFS(D3_WAV!$M$6:$M$105,D3_WAV!$A$6:$A$105,$A26,D3_WAV!$C$6:$C$105,B_KKAuf!$C26))</f>
        <v>0</v>
      </c>
      <c r="L26" s="216">
        <f>IF(B_KKAuf!$C26&gt;A_Stammdaten!$B$10,0,SUMIFS(D2_BKZ_NAKB_SoPo!$I$6:$I$55,D2_BKZ_NAKB_SoPo!$A$6:$A$55,$A26,D2_BKZ_NAKB_SoPo!$B$6:$B$55,B_KKAuf!$C26))</f>
        <v>0</v>
      </c>
      <c r="M26" s="217">
        <f t="shared" si="5"/>
        <v>0</v>
      </c>
      <c r="N26" s="218">
        <f t="shared" si="6"/>
        <v>0</v>
      </c>
      <c r="O26" s="219">
        <f>$M26*0.4*S26*0.035*A_Stammdaten!$D$16</f>
        <v>0</v>
      </c>
      <c r="P26" s="218">
        <f t="shared" ref="P26:P29" si="18">SUM(D26,N26:O26)</f>
        <v>0</v>
      </c>
      <c r="Q26" s="190"/>
      <c r="R26" s="220">
        <v>2022</v>
      </c>
      <c r="S26" s="221">
        <f>VLOOKUP(R26,Listen!$S$3:$V$10,2,FALSE)</f>
        <v>5.0700000000000002E-2</v>
      </c>
      <c r="T26" s="222">
        <f>VLOOKUP($R26,Listen!$S$3:$V$10,4,FALSE)</f>
        <v>3.2460000000000003E-2</v>
      </c>
    </row>
    <row r="27" spans="1:20" x14ac:dyDescent="0.25">
      <c r="A27" s="231">
        <f>+A_Stammdaten!$A$16</f>
        <v>0</v>
      </c>
      <c r="B27" s="288"/>
      <c r="C27" s="214">
        <v>2023</v>
      </c>
      <c r="D27" s="215">
        <f t="shared" si="17"/>
        <v>0</v>
      </c>
      <c r="E27" s="216">
        <f>IF(B_KKAuf!$C27&gt;A_Stammdaten!$B$10,0,SUMIFS(D_SAV!$AI$5:$AI$504,D_SAV!$E$5:$E$504,B_KKAuf!$C27,D_SAV!$C$5:$C$504,B_KKAuf!$A27))</f>
        <v>0</v>
      </c>
      <c r="F27" s="216">
        <f>IF(B_KKAuf!$C27&gt;A_Stammdaten!$B$10,0,SUMIFS(D3_WAV!$L$6:$L$105,D3_WAV!$A$6:$A$105,$A27,D3_WAV!$C$6:$C$105,B_KKAuf!$C27))</f>
        <v>0</v>
      </c>
      <c r="G27" s="216">
        <f>IF(B_KKAuf!$C27&gt;A_Stammdaten!$B$10,0,SUMIFS(D_SAV!$AH$5:$AH$504,D_SAV!$E$5:$E$504,B_KKAuf!$C27,D_SAV!$C$5:$C$504,B_KKAuf!$A27))</f>
        <v>0</v>
      </c>
      <c r="H27" s="216">
        <f>IF(B_KKAuf!$C27&gt;A_Stammdaten!$B$10,0,SUMIFS(D3_WAV!$K$6:$K$105,D3_WAV!$A$6:$A$105,$A27,D3_WAV!$C$6:$C$105,B_KKAuf!$C27))</f>
        <v>0</v>
      </c>
      <c r="I27" s="216">
        <f>IF(B_KKAuf!$C27&gt;A_Stammdaten!$B$10,0,SUMIFS(D2_BKZ_NAKB_SoPo!$H$6:$H$55,D2_BKZ_NAKB_SoPo!$A$6:$A$55,$A27,D2_BKZ_NAKB_SoPo!$B$6:$B$55,B_KKAuf!$C27))</f>
        <v>0</v>
      </c>
      <c r="J27" s="216">
        <f>IF(B_KKAuf!$C27&gt;A_Stammdaten!$B$10,0,SUMIFS(D_SAV!$AJ$5:$AJ$504,D_SAV!$E$5:$E$504,B_KKAuf!$C27,D_SAV!$C$5:$C$504,B_KKAuf!$A27))</f>
        <v>0</v>
      </c>
      <c r="K27" s="216">
        <f>IF(B_KKAuf!$C27&gt;A_Stammdaten!$B$10,0,SUMIFS(D3_WAV!$M$6:$M$105,D3_WAV!$A$6:$A$105,$A27,D3_WAV!$C$6:$C$105,B_KKAuf!$C27))</f>
        <v>0</v>
      </c>
      <c r="L27" s="216">
        <f>IF(B_KKAuf!$C27&gt;A_Stammdaten!$B$10,0,SUMIFS(D2_BKZ_NAKB_SoPo!$I$6:$I$55,D2_BKZ_NAKB_SoPo!$A$6:$A$55,$A27,D2_BKZ_NAKB_SoPo!$B$6:$B$55,B_KKAuf!$C27))</f>
        <v>0</v>
      </c>
      <c r="M27" s="217">
        <f t="shared" si="5"/>
        <v>0</v>
      </c>
      <c r="N27" s="218">
        <f t="shared" si="6"/>
        <v>0</v>
      </c>
      <c r="O27" s="219">
        <f>$M27*0.4*S27*0.035*A_Stammdaten!$D$16</f>
        <v>0</v>
      </c>
      <c r="P27" s="218">
        <f t="shared" si="18"/>
        <v>0</v>
      </c>
      <c r="Q27" s="190"/>
      <c r="R27" s="220">
        <v>2023</v>
      </c>
      <c r="S27" s="221">
        <f>VLOOKUP(R27,Listen!$S$3:$V$10,2,FALSE)</f>
        <v>5.0700000000000002E-2</v>
      </c>
      <c r="T27" s="222">
        <f>VLOOKUP($R27,Listen!$S$3:$V$10,4,FALSE)</f>
        <v>3.2460000000000003E-2</v>
      </c>
    </row>
    <row r="28" spans="1:20" x14ac:dyDescent="0.25">
      <c r="A28" s="228">
        <f>+A_Stammdaten!$A$16</f>
        <v>0</v>
      </c>
      <c r="B28" s="288"/>
      <c r="C28" s="214">
        <v>2024</v>
      </c>
      <c r="D28" s="215">
        <f t="shared" si="17"/>
        <v>0</v>
      </c>
      <c r="E28" s="216">
        <f>IF(B_KKAuf!$C28&gt;A_Stammdaten!$B$10,0,SUMIFS(D_SAV!$AI$5:$AI$504,D_SAV!$E$5:$E$504,B_KKAuf!$C28,D_SAV!$C$5:$C$504,B_KKAuf!$A28))</f>
        <v>0</v>
      </c>
      <c r="F28" s="216">
        <f>IF(B_KKAuf!$C28&gt;A_Stammdaten!$B$10,0,SUMIFS(D3_WAV!$L$6:$L$105,D3_WAV!$A$6:$A$105,$A28,D3_WAV!$C$6:$C$105,B_KKAuf!$C28))</f>
        <v>0</v>
      </c>
      <c r="G28" s="216">
        <f>IF(B_KKAuf!$C28&gt;A_Stammdaten!$B$10,0,SUMIFS(D_SAV!$AH$5:$AH$504,D_SAV!$E$5:$E$504,B_KKAuf!$C28,D_SAV!$C$5:$C$504,B_KKAuf!$A28))</f>
        <v>0</v>
      </c>
      <c r="H28" s="216">
        <f>IF(B_KKAuf!$C28&gt;A_Stammdaten!$B$10,0,SUMIFS(D3_WAV!$K$6:$K$105,D3_WAV!$A$6:$A$105,$A28,D3_WAV!$C$6:$C$105,B_KKAuf!$C28))</f>
        <v>0</v>
      </c>
      <c r="I28" s="216">
        <f>IF(B_KKAuf!$C28&gt;A_Stammdaten!$B$10,0,SUMIFS(D2_BKZ_NAKB_SoPo!$H$6:$H$55,D2_BKZ_NAKB_SoPo!$A$6:$A$55,$A28,D2_BKZ_NAKB_SoPo!$B$6:$B$55,B_KKAuf!$C28))</f>
        <v>0</v>
      </c>
      <c r="J28" s="216">
        <f>IF(B_KKAuf!$C28&gt;A_Stammdaten!$B$10,0,SUMIFS(D_SAV!$AJ$5:$AJ$504,D_SAV!$E$5:$E$504,B_KKAuf!$C28,D_SAV!$C$5:$C$504,B_KKAuf!$A28))</f>
        <v>0</v>
      </c>
      <c r="K28" s="216">
        <f>IF(B_KKAuf!$C28&gt;A_Stammdaten!$B$10,0,SUMIFS(D3_WAV!$M$6:$M$105,D3_WAV!$A$6:$A$105,$A28,D3_WAV!$C$6:$C$105,B_KKAuf!$C28))</f>
        <v>0</v>
      </c>
      <c r="L28" s="216">
        <f>IF(B_KKAuf!$C28&gt;A_Stammdaten!$B$10,0,SUMIFS(D2_BKZ_NAKB_SoPo!$I$6:$I$55,D2_BKZ_NAKB_SoPo!$A$6:$A$55,$A28,D2_BKZ_NAKB_SoPo!$B$6:$B$55,B_KKAuf!$C28))</f>
        <v>0</v>
      </c>
      <c r="M28" s="217">
        <f t="shared" si="5"/>
        <v>0</v>
      </c>
      <c r="N28" s="218">
        <f t="shared" si="6"/>
        <v>0</v>
      </c>
      <c r="O28" s="219">
        <f>$M28*0.4*S28*0.035*A_Stammdaten!$D$16</f>
        <v>0</v>
      </c>
      <c r="P28" s="218">
        <f t="shared" si="18"/>
        <v>0</v>
      </c>
      <c r="Q28" s="190"/>
      <c r="R28" s="220">
        <v>2024</v>
      </c>
      <c r="S28" s="221">
        <f>VLOOKUP(R28,Listen!$S$3:$V$10,2,FALSE)</f>
        <v>6.93E-2</v>
      </c>
      <c r="T28" s="222">
        <f>VLOOKUP($R28,Listen!$S$3:$V$10,4,FALSE)</f>
        <v>5.0939999999999999E-2</v>
      </c>
    </row>
    <row r="29" spans="1:20" x14ac:dyDescent="0.25">
      <c r="A29" s="231">
        <f>+A_Stammdaten!$A$16</f>
        <v>0</v>
      </c>
      <c r="B29" s="288"/>
      <c r="C29" s="214">
        <v>2025</v>
      </c>
      <c r="D29" s="215">
        <f t="shared" si="17"/>
        <v>0</v>
      </c>
      <c r="E29" s="216">
        <f>IF(B_KKAuf!$C29&gt;A_Stammdaten!$B$10,0,SUMIFS(D_SAV!$AI$5:$AI$504,D_SAV!$E$5:$E$504,B_KKAuf!$C29,D_SAV!$C$5:$C$504,B_KKAuf!$A29))</f>
        <v>0</v>
      </c>
      <c r="F29" s="216">
        <f>IF(B_KKAuf!$C29&gt;A_Stammdaten!$B$10,0,SUMIFS(D3_WAV!$L$6:$L$105,D3_WAV!$A$6:$A$105,$A29,D3_WAV!$C$6:$C$105,B_KKAuf!$C29))</f>
        <v>0</v>
      </c>
      <c r="G29" s="216">
        <f>IF(B_KKAuf!$C29&gt;A_Stammdaten!$B$10,0,SUMIFS(D_SAV!$AH$5:$AH$504,D_SAV!$E$5:$E$504,B_KKAuf!$C29,D_SAV!$C$5:$C$504,B_KKAuf!$A29))</f>
        <v>0</v>
      </c>
      <c r="H29" s="216">
        <f>IF(B_KKAuf!$C29&gt;A_Stammdaten!$B$10,0,SUMIFS(D3_WAV!$K$6:$K$105,D3_WAV!$A$6:$A$105,$A29,D3_WAV!$C$6:$C$105,B_KKAuf!$C29))</f>
        <v>0</v>
      </c>
      <c r="I29" s="216">
        <f>IF(B_KKAuf!$C29&gt;A_Stammdaten!$B$10,0,SUMIFS(D2_BKZ_NAKB_SoPo!$H$6:$H$55,D2_BKZ_NAKB_SoPo!$A$6:$A$55,$A29,D2_BKZ_NAKB_SoPo!$B$6:$B$55,B_KKAuf!$C29))</f>
        <v>0</v>
      </c>
      <c r="J29" s="216">
        <f>IF(B_KKAuf!$C29&gt;A_Stammdaten!$B$10,0,SUMIFS(D_SAV!$AJ$5:$AJ$504,D_SAV!$E$5:$E$504,B_KKAuf!$C29,D_SAV!$C$5:$C$504,B_KKAuf!$A29))</f>
        <v>0</v>
      </c>
      <c r="K29" s="216">
        <f>IF(B_KKAuf!$C29&gt;A_Stammdaten!$B$10,0,SUMIFS(D3_WAV!$M$6:$M$105,D3_WAV!$A$6:$A$105,$A29,D3_WAV!$C$6:$C$105,B_KKAuf!$C29))</f>
        <v>0</v>
      </c>
      <c r="L29" s="216">
        <f>IF(B_KKAuf!$C29&gt;A_Stammdaten!$B$10,0,SUMIFS(D2_BKZ_NAKB_SoPo!$I$6:$I$55,D2_BKZ_NAKB_SoPo!$A$6:$A$55,$A29,D2_BKZ_NAKB_SoPo!$B$6:$B$55,B_KKAuf!$C29))</f>
        <v>0</v>
      </c>
      <c r="M29" s="217">
        <f t="shared" si="5"/>
        <v>0</v>
      </c>
      <c r="N29" s="218">
        <f t="shared" si="6"/>
        <v>0</v>
      </c>
      <c r="O29" s="219">
        <f>$M29*0.4*S29*0.035*A_Stammdaten!$D$16</f>
        <v>0</v>
      </c>
      <c r="P29" s="218">
        <f t="shared" si="18"/>
        <v>0</v>
      </c>
      <c r="Q29" s="190"/>
      <c r="R29" s="220">
        <v>2025</v>
      </c>
      <c r="S29" s="221">
        <f>VLOOKUP(R29,Listen!$S$3:$V$10,2,FALSE)</f>
        <v>6.9500000000000006E-2</v>
      </c>
      <c r="T29" s="222">
        <f>VLOOKUP($R29,Listen!$S$3:$V$10,4,FALSE)</f>
        <v>5.1020000000000003E-2</v>
      </c>
    </row>
    <row r="30" spans="1:20" x14ac:dyDescent="0.25">
      <c r="A30" s="231">
        <f>+A_Stammdaten!$A$16</f>
        <v>0</v>
      </c>
      <c r="B30" s="288"/>
      <c r="C30" s="214">
        <v>2026</v>
      </c>
      <c r="D30" s="215">
        <f t="shared" ref="D30" si="19">SUM(E30:F30)</f>
        <v>0</v>
      </c>
      <c r="E30" s="216">
        <f>IF(B_KKAuf!$C30&gt;A_Stammdaten!$B$10,0,SUMIFS(D_SAV!$AI$5:$AI$504,D_SAV!$E$5:$E$504,B_KKAuf!$C30,D_SAV!$C$5:$C$504,B_KKAuf!$A30))</f>
        <v>0</v>
      </c>
      <c r="F30" s="216">
        <f>IF(B_KKAuf!$C30&gt;A_Stammdaten!$B$10,0,SUMIFS(D3_WAV!$L$6:$L$105,D3_WAV!$A$6:$A$105,$A30,D3_WAV!$C$6:$C$105,B_KKAuf!$C30))</f>
        <v>0</v>
      </c>
      <c r="G30" s="216">
        <f>IF(B_KKAuf!$C30&gt;A_Stammdaten!$B$10,0,SUMIFS(D_SAV!$AH$5:$AH$504,D_SAV!$E$5:$E$504,B_KKAuf!$C30,D_SAV!$C$5:$C$504,B_KKAuf!$A30))</f>
        <v>0</v>
      </c>
      <c r="H30" s="216">
        <f>IF(B_KKAuf!$C30&gt;A_Stammdaten!$B$10,0,SUMIFS(D3_WAV!$K$6:$K$105,D3_WAV!$A$6:$A$105,$A30,D3_WAV!$C$6:$C$105,B_KKAuf!$C30))</f>
        <v>0</v>
      </c>
      <c r="I30" s="216">
        <f>IF(B_KKAuf!$C30&gt;A_Stammdaten!$B$10,0,SUMIFS(D2_BKZ_NAKB_SoPo!$H$6:$H$55,D2_BKZ_NAKB_SoPo!$A$6:$A$55,$A30,D2_BKZ_NAKB_SoPo!$B$6:$B$55,B_KKAuf!$C30))</f>
        <v>0</v>
      </c>
      <c r="J30" s="216">
        <f>IF(B_KKAuf!$C30&gt;A_Stammdaten!$B$10,0,SUMIFS(D_SAV!$AJ$5:$AJ$504,D_SAV!$E$5:$E$504,B_KKAuf!$C30,D_SAV!$C$5:$C$504,B_KKAuf!$A30))</f>
        <v>0</v>
      </c>
      <c r="K30" s="216">
        <f>IF(B_KKAuf!$C30&gt;A_Stammdaten!$B$10,0,SUMIFS(D3_WAV!$M$6:$M$105,D3_WAV!$A$6:$A$105,$A30,D3_WAV!$C$6:$C$105,B_KKAuf!$C30))</f>
        <v>0</v>
      </c>
      <c r="L30" s="216">
        <f>IF(B_KKAuf!$C30&gt;A_Stammdaten!$B$10,0,SUMIFS(D2_BKZ_NAKB_SoPo!$I$6:$I$55,D2_BKZ_NAKB_SoPo!$A$6:$A$55,$A30,D2_BKZ_NAKB_SoPo!$B$6:$B$55,B_KKAuf!$C30))</f>
        <v>0</v>
      </c>
      <c r="M30" s="217">
        <f t="shared" ref="M30" si="20">AVERAGE(SUM(G30:H30,-I30),SUM(J30:K30,-L30))</f>
        <v>0</v>
      </c>
      <c r="N30" s="218">
        <f t="shared" ref="N30" si="21">$M30*T30</f>
        <v>0</v>
      </c>
      <c r="O30" s="219">
        <f>$M30*0.4*S30*0.035*A_Stammdaten!$D$16</f>
        <v>0</v>
      </c>
      <c r="P30" s="218">
        <f t="shared" ref="P30" si="22">SUM(D30,N30:O30)</f>
        <v>0</v>
      </c>
      <c r="Q30" s="190"/>
      <c r="R30" s="220">
        <v>2026</v>
      </c>
      <c r="S30" s="221">
        <f>VLOOKUP(R30,Listen!$S$3:$V$10,2,FALSE)</f>
        <v>7.0000000000000007E-2</v>
      </c>
      <c r="T30" s="222">
        <f>VLOOKUP($R30,Listen!$S$3:$V$10,4,FALSE)</f>
        <v>5.0680000000000003E-2</v>
      </c>
    </row>
    <row r="31" spans="1:20" ht="15.75" thickBot="1" x14ac:dyDescent="0.3">
      <c r="A31" s="232">
        <f>+A_Stammdaten!$A$16</f>
        <v>0</v>
      </c>
      <c r="B31" s="289"/>
      <c r="C31" s="214">
        <v>2027</v>
      </c>
      <c r="D31" s="215"/>
      <c r="E31" s="216"/>
      <c r="F31" s="216"/>
      <c r="G31" s="216"/>
      <c r="H31" s="216"/>
      <c r="I31" s="216"/>
      <c r="J31" s="216"/>
      <c r="K31" s="216"/>
      <c r="L31" s="216"/>
      <c r="M31" s="217"/>
      <c r="N31" s="218"/>
      <c r="O31" s="219"/>
      <c r="P31" s="218"/>
      <c r="Q31" s="190"/>
      <c r="R31" s="223">
        <v>2027</v>
      </c>
      <c r="S31" s="224"/>
      <c r="T31" s="225" t="str">
        <f>VLOOKUP($R31,Listen!$S$3:$V$10,4,FALSE)</f>
        <v/>
      </c>
    </row>
  </sheetData>
  <sheetProtection formatCells="0" formatColumns="0" formatRows="0"/>
  <mergeCells count="3">
    <mergeCell ref="B11:B17"/>
    <mergeCell ref="B18:B24"/>
    <mergeCell ref="B25:B3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5" tint="0.39997558519241921"/>
  </sheetPr>
  <dimension ref="A1:BE505"/>
  <sheetViews>
    <sheetView zoomScale="85" zoomScaleNormal="85" workbookViewId="0">
      <pane xSplit="5" ySplit="4" topLeftCell="N5" activePane="bottomRight" state="frozen"/>
      <selection activeCell="J4" sqref="J4:K5"/>
      <selection pane="topRight" activeCell="J4" sqref="J4:K5"/>
      <selection pane="bottomLeft" activeCell="J4" sqref="J4:K5"/>
      <selection pane="bottomRight" activeCell="R4" sqref="R4"/>
    </sheetView>
  </sheetViews>
  <sheetFormatPr baseColWidth="10" defaultColWidth="9.140625" defaultRowHeight="15" x14ac:dyDescent="0.25"/>
  <cols>
    <col min="1" max="1" width="5" style="14" customWidth="1"/>
    <col min="2" max="2" width="21.28515625" style="14" bestFit="1" customWidth="1"/>
    <col min="3" max="3" width="7.5703125" style="14" customWidth="1"/>
    <col min="4" max="4" width="45.140625" style="273" bestFit="1" customWidth="1"/>
    <col min="5" max="5" width="13.7109375" style="32" customWidth="1"/>
    <col min="6" max="6" width="10.7109375" style="32" bestFit="1" customWidth="1"/>
    <col min="7" max="7" width="17.28515625" style="14" customWidth="1"/>
    <col min="8" max="9" width="19.42578125" style="14" customWidth="1"/>
    <col min="10" max="14" width="17.28515625" style="14" customWidth="1"/>
    <col min="15" max="15" width="29.140625" style="14" customWidth="1"/>
    <col min="16" max="16" width="25.140625" style="14" customWidth="1"/>
    <col min="17" max="17" width="26.5703125" style="32" customWidth="1"/>
    <col min="18" max="18" width="18.5703125" style="32" bestFit="1" customWidth="1"/>
    <col min="19" max="21" width="18.5703125" style="32" customWidth="1"/>
    <col min="22" max="22" width="19.85546875" style="32" bestFit="1" customWidth="1"/>
    <col min="23" max="24" width="12.7109375" style="14" bestFit="1" customWidth="1"/>
    <col min="25" max="26" width="10.7109375" style="14" customWidth="1"/>
    <col min="27" max="33" width="6.28515625" style="14" customWidth="1"/>
    <col min="34" max="34" width="13.85546875" style="14" customWidth="1"/>
    <col min="35" max="35" width="16.42578125" style="14" customWidth="1"/>
    <col min="36" max="36" width="13.42578125" style="14" customWidth="1"/>
    <col min="37" max="37" width="2.42578125" style="14" customWidth="1"/>
    <col min="38" max="41" width="16.42578125" style="14" customWidth="1"/>
    <col min="42" max="42" width="15.85546875" style="14" customWidth="1"/>
    <col min="43" max="44" width="15.28515625" style="14" customWidth="1"/>
    <col min="45" max="48" width="16.85546875" style="14" customWidth="1"/>
    <col min="49" max="50" width="16.42578125" style="14" customWidth="1"/>
    <col min="51" max="51" width="13.7109375" style="14" customWidth="1"/>
    <col min="52" max="52" width="14.5703125" style="14" customWidth="1"/>
    <col min="53" max="53" width="17.140625" style="14" customWidth="1"/>
    <col min="54" max="54" width="16.42578125" style="14" customWidth="1"/>
    <col min="55" max="55" width="13.7109375" style="14" customWidth="1"/>
    <col min="56" max="56" width="14.5703125" style="14" customWidth="1"/>
    <col min="57" max="57" width="17.140625" style="14" customWidth="1"/>
    <col min="58" max="16384" width="9.140625" style="14"/>
  </cols>
  <sheetData>
    <row r="1" spans="1:57" ht="18.75" x14ac:dyDescent="0.3">
      <c r="A1" s="22" t="s">
        <v>210</v>
      </c>
      <c r="B1" s="22"/>
      <c r="E1" s="14"/>
      <c r="F1" s="14"/>
      <c r="Q1" s="14"/>
      <c r="R1" s="14"/>
      <c r="S1" s="14"/>
      <c r="T1" s="14"/>
      <c r="U1" s="14"/>
      <c r="V1" s="14"/>
      <c r="AF1" s="22"/>
      <c r="AK1" s="93"/>
      <c r="AL1" s="93" t="s">
        <v>159</v>
      </c>
      <c r="AM1" s="93"/>
      <c r="AN1" s="93"/>
      <c r="AO1" s="93"/>
    </row>
    <row r="2" spans="1:57" ht="15.75" thickBot="1" x14ac:dyDescent="0.3">
      <c r="A2" s="136">
        <f>COLUMN()</f>
        <v>1</v>
      </c>
      <c r="B2" s="136">
        <f>COLUMN()</f>
        <v>2</v>
      </c>
      <c r="C2" s="136">
        <f>COLUMN()</f>
        <v>3</v>
      </c>
      <c r="D2" s="272">
        <f>COLUMN()</f>
        <v>4</v>
      </c>
      <c r="E2" s="136">
        <f>COLUMN()</f>
        <v>5</v>
      </c>
      <c r="F2" s="136">
        <f>COLUMN()</f>
        <v>6</v>
      </c>
      <c r="G2" s="136">
        <f>COLUMN()</f>
        <v>7</v>
      </c>
      <c r="H2" s="136">
        <f>COLUMN()</f>
        <v>8</v>
      </c>
      <c r="I2" s="136">
        <f>COLUMN()</f>
        <v>9</v>
      </c>
      <c r="J2" s="136">
        <f>COLUMN()</f>
        <v>10</v>
      </c>
      <c r="K2" s="136">
        <f>COLUMN()</f>
        <v>11</v>
      </c>
      <c r="L2" s="136">
        <f>COLUMN()</f>
        <v>12</v>
      </c>
      <c r="M2" s="136">
        <f>COLUMN()</f>
        <v>13</v>
      </c>
      <c r="N2" s="136">
        <f>COLUMN()</f>
        <v>14</v>
      </c>
      <c r="O2" s="136">
        <f>COLUMN()</f>
        <v>15</v>
      </c>
      <c r="P2" s="136">
        <f>COLUMN()</f>
        <v>16</v>
      </c>
      <c r="Q2" s="279">
        <f>COLUMN()</f>
        <v>17</v>
      </c>
      <c r="R2" s="186">
        <f>COLUMN()</f>
        <v>18</v>
      </c>
      <c r="S2" s="186">
        <f>COLUMN()</f>
        <v>19</v>
      </c>
      <c r="T2" s="186">
        <f>COLUMN()</f>
        <v>20</v>
      </c>
      <c r="U2" s="186">
        <f>COLUMN()</f>
        <v>21</v>
      </c>
      <c r="V2" s="186">
        <f>COLUMN()</f>
        <v>22</v>
      </c>
      <c r="W2" s="186">
        <f>COLUMN()</f>
        <v>23</v>
      </c>
      <c r="X2" s="186">
        <f>COLUMN()</f>
        <v>24</v>
      </c>
      <c r="Y2" s="136">
        <f>COLUMN()</f>
        <v>25</v>
      </c>
      <c r="Z2" s="136">
        <f>COLUMN()</f>
        <v>26</v>
      </c>
      <c r="AA2" s="136">
        <f>COLUMN()</f>
        <v>27</v>
      </c>
      <c r="AB2" s="136">
        <f>COLUMN()</f>
        <v>28</v>
      </c>
      <c r="AC2" s="136">
        <f>COLUMN()</f>
        <v>29</v>
      </c>
      <c r="AD2" s="136">
        <f>COLUMN()</f>
        <v>30</v>
      </c>
      <c r="AE2" s="136">
        <f>COLUMN()</f>
        <v>31</v>
      </c>
      <c r="AF2" s="136">
        <f>COLUMN()</f>
        <v>32</v>
      </c>
      <c r="AG2" s="136">
        <f>COLUMN()</f>
        <v>33</v>
      </c>
      <c r="AH2" s="136">
        <f>COLUMN()</f>
        <v>34</v>
      </c>
      <c r="AI2" s="136">
        <f>COLUMN()</f>
        <v>35</v>
      </c>
      <c r="AJ2" s="136">
        <f>COLUMN()</f>
        <v>36</v>
      </c>
      <c r="AL2" s="267" t="s">
        <v>153</v>
      </c>
      <c r="AM2" s="258"/>
      <c r="AN2" s="258"/>
      <c r="AO2" s="258"/>
      <c r="AP2" s="258"/>
      <c r="AQ2" s="258"/>
      <c r="AR2" s="258"/>
      <c r="AS2" s="258"/>
      <c r="AT2" s="258"/>
      <c r="AU2" s="258"/>
      <c r="AV2" s="258"/>
      <c r="AW2" s="258"/>
      <c r="AX2" s="258"/>
      <c r="AY2" s="258"/>
      <c r="AZ2" s="258"/>
      <c r="BA2" s="258"/>
      <c r="BB2" s="258"/>
      <c r="BC2" s="258"/>
      <c r="BD2" s="258"/>
      <c r="BE2" s="259"/>
    </row>
    <row r="3" spans="1:57" ht="19.5" thickTop="1" x14ac:dyDescent="0.3">
      <c r="A3" s="96"/>
      <c r="B3" s="96"/>
      <c r="C3" s="23" t="s">
        <v>59</v>
      </c>
      <c r="D3" s="24"/>
      <c r="E3" s="25"/>
      <c r="F3" s="24"/>
      <c r="G3" s="23" t="s">
        <v>91</v>
      </c>
      <c r="H3" s="24"/>
      <c r="I3" s="24"/>
      <c r="J3" s="24"/>
      <c r="K3" s="24"/>
      <c r="L3" s="24"/>
      <c r="M3" s="24"/>
      <c r="N3" s="24"/>
      <c r="O3" s="24"/>
      <c r="P3" s="24"/>
      <c r="Q3" s="278"/>
      <c r="R3" s="137" t="s">
        <v>216</v>
      </c>
      <c r="S3" s="24"/>
      <c r="T3" s="24"/>
      <c r="U3" s="24"/>
      <c r="V3" s="24"/>
      <c r="W3" s="24"/>
      <c r="X3" s="24"/>
      <c r="Y3" s="27" t="s">
        <v>13</v>
      </c>
      <c r="Z3" s="27"/>
      <c r="AA3" s="27"/>
      <c r="AB3" s="27"/>
      <c r="AC3" s="27"/>
      <c r="AD3" s="27"/>
      <c r="AE3" s="27"/>
      <c r="AF3" s="27"/>
      <c r="AG3" s="46"/>
      <c r="AH3" s="26" t="s">
        <v>83</v>
      </c>
      <c r="AI3" s="27"/>
      <c r="AJ3" s="46"/>
      <c r="AL3" s="290">
        <v>2021</v>
      </c>
      <c r="AM3" s="291"/>
      <c r="AN3" s="292"/>
      <c r="AO3" s="290">
        <v>2022</v>
      </c>
      <c r="AP3" s="291"/>
      <c r="AQ3" s="292"/>
      <c r="AR3" s="290">
        <v>2023</v>
      </c>
      <c r="AS3" s="291"/>
      <c r="AT3" s="292"/>
      <c r="AU3" s="290">
        <v>2024</v>
      </c>
      <c r="AV3" s="291"/>
      <c r="AW3" s="292"/>
      <c r="AX3" s="290">
        <v>2025</v>
      </c>
      <c r="AY3" s="291"/>
      <c r="AZ3" s="291"/>
      <c r="BA3" s="292"/>
      <c r="BB3" s="290">
        <v>2026</v>
      </c>
      <c r="BC3" s="291"/>
      <c r="BD3" s="291"/>
      <c r="BE3" s="292"/>
    </row>
    <row r="4" spans="1:57" s="29" customFormat="1" ht="122.25" customHeight="1" x14ac:dyDescent="0.25">
      <c r="A4" s="2" t="s">
        <v>217</v>
      </c>
      <c r="B4" s="2" t="s">
        <v>166</v>
      </c>
      <c r="C4" s="125" t="s">
        <v>58</v>
      </c>
      <c r="D4" s="13" t="s">
        <v>9</v>
      </c>
      <c r="E4" s="2" t="s">
        <v>204</v>
      </c>
      <c r="F4" s="2" t="s">
        <v>151</v>
      </c>
      <c r="G4" s="2" t="s">
        <v>211</v>
      </c>
      <c r="H4" s="43" t="s">
        <v>10</v>
      </c>
      <c r="I4" s="43" t="s">
        <v>206</v>
      </c>
      <c r="J4" s="43" t="s">
        <v>207</v>
      </c>
      <c r="K4" s="43" t="s">
        <v>208</v>
      </c>
      <c r="L4" s="2" t="str">
        <f>"(Erwartete) historische AK/HK zum Stand 31.12."&amp;A_Stammdaten!B10</f>
        <v>(Erwartete) historische AK/HK zum Stand 31.12.2026</v>
      </c>
      <c r="M4" s="2" t="s">
        <v>212</v>
      </c>
      <c r="N4" s="2" t="s">
        <v>213</v>
      </c>
      <c r="O4" s="2" t="s">
        <v>214</v>
      </c>
      <c r="P4" s="44" t="str">
        <f>"(Erwartete) historische AKHK zum Stand 31.12."&amp;A_Stammdaten!B10&amp;"  bereinigt um Biogaskosten und Kosten für den Aufbau einer separaten Wasserstoffinfrastruktur"</f>
        <v>(Erwartete) historische AKHK zum Stand 31.12.2026  bereinigt um Biogaskosten und Kosten für den Aufbau einer separaten Wasserstoffinfrastruktur</v>
      </c>
      <c r="Q4" s="280" t="s">
        <v>263</v>
      </c>
      <c r="R4" s="187" t="s">
        <v>251</v>
      </c>
      <c r="S4" s="233" t="s">
        <v>252</v>
      </c>
      <c r="T4" s="233" t="s">
        <v>262</v>
      </c>
      <c r="U4" s="233" t="s">
        <v>261</v>
      </c>
      <c r="V4" s="233" t="s">
        <v>160</v>
      </c>
      <c r="W4" s="188" t="s">
        <v>253</v>
      </c>
      <c r="X4" s="234" t="s">
        <v>161</v>
      </c>
      <c r="Y4" s="21" t="s">
        <v>126</v>
      </c>
      <c r="Z4" s="21" t="s">
        <v>127</v>
      </c>
      <c r="AA4" s="1">
        <v>2021</v>
      </c>
      <c r="AB4" s="1">
        <v>2022</v>
      </c>
      <c r="AC4" s="1">
        <v>2023</v>
      </c>
      <c r="AD4" s="1">
        <v>2024</v>
      </c>
      <c r="AE4" s="1">
        <v>2025</v>
      </c>
      <c r="AF4" s="1">
        <v>2026</v>
      </c>
      <c r="AG4" s="1">
        <v>2027</v>
      </c>
      <c r="AH4" s="1" t="str">
        <f>"Restwert zum 01.01."&amp;A_Stammdaten!B10</f>
        <v>Restwert zum 01.01.2026</v>
      </c>
      <c r="AI4" s="1" t="str">
        <f>"Abschreibungen "&amp;A_Stammdaten!B10</f>
        <v>Abschreibungen 2026</v>
      </c>
      <c r="AJ4" s="1" t="str">
        <f>"Restwert zum 31.12."&amp;A_Stammdaten!B10</f>
        <v>Restwert zum 31.12.2026</v>
      </c>
      <c r="AK4" s="133"/>
      <c r="AL4" s="260" t="s">
        <v>154</v>
      </c>
      <c r="AM4" s="131" t="s">
        <v>155</v>
      </c>
      <c r="AN4" s="261" t="s">
        <v>156</v>
      </c>
      <c r="AO4" s="260" t="s">
        <v>154</v>
      </c>
      <c r="AP4" s="131" t="s">
        <v>155</v>
      </c>
      <c r="AQ4" s="261" t="s">
        <v>156</v>
      </c>
      <c r="AR4" s="260" t="s">
        <v>154</v>
      </c>
      <c r="AS4" s="131" t="s">
        <v>155</v>
      </c>
      <c r="AT4" s="261" t="s">
        <v>156</v>
      </c>
      <c r="AU4" s="260" t="s">
        <v>154</v>
      </c>
      <c r="AV4" s="131" t="s">
        <v>155</v>
      </c>
      <c r="AW4" s="261" t="s">
        <v>156</v>
      </c>
      <c r="AX4" s="260" t="s">
        <v>154</v>
      </c>
      <c r="AY4" s="131" t="s">
        <v>157</v>
      </c>
      <c r="AZ4" s="131" t="s">
        <v>158</v>
      </c>
      <c r="BA4" s="261" t="s">
        <v>156</v>
      </c>
      <c r="BB4" s="260" t="s">
        <v>154</v>
      </c>
      <c r="BC4" s="131" t="s">
        <v>157</v>
      </c>
      <c r="BD4" s="131" t="s">
        <v>158</v>
      </c>
      <c r="BE4" s="261" t="s">
        <v>156</v>
      </c>
    </row>
    <row r="5" spans="1:57" s="31" customFormat="1" x14ac:dyDescent="0.25">
      <c r="A5" s="189">
        <v>1</v>
      </c>
      <c r="B5" s="135" t="str">
        <f>IF(AND(E5&lt;&gt;0,D5&lt;&gt;0,F5&lt;&gt;0),IF(C5&lt;&gt;0,CONCATENATE(C5,"-AGr",VLOOKUP(D5,Listen!$A$2:$D$45,4,FALSE),"-",E5,"-",F5,),CONCATENATE("AGr",VLOOKUP(D5,Listen!$A$2:$D$45,4,FALSE),"-",E5,"-",F5)),"keine vollständige ID")</f>
        <v>keine vollständige ID</v>
      </c>
      <c r="C5" s="126"/>
      <c r="D5" s="274"/>
      <c r="E5" s="33"/>
      <c r="F5" s="132"/>
      <c r="G5" s="16"/>
      <c r="H5" s="16"/>
      <c r="I5" s="16"/>
      <c r="J5" s="16"/>
      <c r="K5" s="16"/>
      <c r="L5" s="94">
        <f>IF(E5&gt;A_Stammdaten!$B$10,0,G5+H5-J5)</f>
        <v>0</v>
      </c>
      <c r="M5" s="16"/>
      <c r="N5" s="16"/>
      <c r="O5" s="16"/>
      <c r="P5" s="54">
        <f t="shared" ref="P5:P68" si="0">L5-SUM(M5:O5)</f>
        <v>0</v>
      </c>
      <c r="Q5" s="33"/>
      <c r="R5" s="33"/>
      <c r="S5" s="33"/>
      <c r="T5" s="33"/>
      <c r="U5" s="33"/>
      <c r="V5" s="33"/>
      <c r="W5" s="55" t="str">
        <f t="shared" ref="W5:W68" si="1">IF($R5="Ja",MIN(2044-$E5+1,Y5),"-")</f>
        <v>-</v>
      </c>
      <c r="X5" s="55" t="str">
        <f t="shared" ref="X5:X68" si="2">IF($V5="","-",MIN($V5-$E5+1,Y5))</f>
        <v>-</v>
      </c>
      <c r="Y5" s="55">
        <f>IF(ISBLANK($D5),0,VLOOKUP($D5,Listen!$A$2:$C$45,2,FALSE))</f>
        <v>0</v>
      </c>
      <c r="Z5" s="55">
        <f>IF(ISBLANK($D5),0,VLOOKUP($D5,Listen!$A$2:$C$45,3,FALSE))</f>
        <v>0</v>
      </c>
      <c r="AA5" s="45">
        <f>IFERROR($Y5,0)</f>
        <v>0</v>
      </c>
      <c r="AB5" s="45">
        <f>IFERROR($Y5,0)</f>
        <v>0</v>
      </c>
      <c r="AC5" s="45">
        <f>IFERROR(IF(OR($R5&lt;&gt;"Ja",VLOOKUP($D5,Listen!$A$2:$F$45,5,0)="Nein",E5&lt;IF(D5="LNG Anbindungsanlagen gemäß separater Festlegung",2022,2023)),$Y5,$W5),0)</f>
        <v>0</v>
      </c>
      <c r="AD5" s="45">
        <f>IFERROR(IF(OR($R5&lt;&gt;"Ja",VLOOKUP($D5,Listen!$A$2:$F$45,5,0)="Nein",E5&lt;IF(D5="LNG Anbindungsanlagen gemäß separater Festlegung",2022,2023)),$Y5,$W5),0)</f>
        <v>0</v>
      </c>
      <c r="AE5" s="45">
        <f>IFERROR(IF(OR($S5&lt;&gt;"Ja",VLOOKUP($D5,Listen!$A$2:$F$45,6,0)="Nein"),$Y5,$X5),0)</f>
        <v>0</v>
      </c>
      <c r="AF5" s="45">
        <f>IFERROR(IF(OR($S5&lt;&gt;"Ja",VLOOKUP($D5,Listen!$A$2:$F$45,6,0)="Nein"),$Y5,$X5),0)</f>
        <v>0</v>
      </c>
      <c r="AG5" s="45">
        <f>IFERROR(IF(OR($S5&lt;&gt;"Ja",VLOOKUP($D5,Listen!$A$2:$F$45,6,0)="Nein"),$Y5,$X5),0)</f>
        <v>0</v>
      </c>
      <c r="AH5" s="47">
        <f>BB5</f>
        <v>0</v>
      </c>
      <c r="AI5" s="122">
        <f>IFERROR(IF(VLOOKUP($D5,Listen!$A$2:$F$45,6,0)="Ja",MAX(BC5:BD5),D_SAV!$BC5),0)</f>
        <v>0</v>
      </c>
      <c r="AJ5" s="47">
        <f>BE5</f>
        <v>0</v>
      </c>
      <c r="AK5" s="128"/>
      <c r="AL5" s="262">
        <f>IF($E5=AL$3,$P5,0)</f>
        <v>0</v>
      </c>
      <c r="AM5" s="129">
        <f t="shared" ref="AM5:AM68" si="3">IF(AL5=0,0,IF($AA5-(AL$3-$E5)&lt;=0,AL5,AL5/($AA5-(AL$3-$E5))))</f>
        <v>0</v>
      </c>
      <c r="AN5" s="263">
        <f>AL5-AM5</f>
        <v>0</v>
      </c>
      <c r="AO5" s="262">
        <f t="shared" ref="AO5:AO68" si="4">AN5+IF($E5=AO$3,$P5,0)</f>
        <v>0</v>
      </c>
      <c r="AP5" s="129">
        <f t="shared" ref="AP5:AP68" si="5">IF(AO5=0,0,IF($AB5-(AO$3-$E5)&lt;=0,AO5,AO5/($AB5-(AO$3-$E5))))</f>
        <v>0</v>
      </c>
      <c r="AQ5" s="263">
        <f>AO5-AP5</f>
        <v>0</v>
      </c>
      <c r="AR5" s="262">
        <f t="shared" ref="AR5:AR68" si="6">AQ5+IF($E5=AR$3,$P5,0)</f>
        <v>0</v>
      </c>
      <c r="AS5" s="129">
        <f t="shared" ref="AS5:AS68" si="7">IF(AR5=0,0,IF($AC5-(AR$3-$E5)&lt;=0,AR5,AR5/($AC5-(AR$3-$E5))))</f>
        <v>0</v>
      </c>
      <c r="AT5" s="263">
        <f>AR5-AS5</f>
        <v>0</v>
      </c>
      <c r="AU5" s="262">
        <f t="shared" ref="AU5:AU68" si="8">AT5+IF($E5=AU$3,$P5,0)</f>
        <v>0</v>
      </c>
      <c r="AV5" s="129">
        <f t="shared" ref="AV5:AV68" si="9">IF(AU5=0,0,IF($AD5-(AU$3-$E5)&lt;=0,AU5,AU5/($AD5-(AU$3-$E5))))</f>
        <v>0</v>
      </c>
      <c r="AW5" s="263">
        <f>AU5-AV5</f>
        <v>0</v>
      </c>
      <c r="AX5" s="262">
        <f t="shared" ref="AX5:AX68" si="10">AW5+IF($E5=AX$3,$P5,0)</f>
        <v>0</v>
      </c>
      <c r="AY5" s="129">
        <f t="shared" ref="AY5:AY68" si="11">IF(AX5=0,0,IF($AE5-(AX$3-$E5)&lt;=0,AX5,AX5/($AE5-(AX$3-$E5))))</f>
        <v>0</v>
      </c>
      <c r="AZ5" s="129">
        <f>AX5*$U5/100</f>
        <v>0</v>
      </c>
      <c r="BA5" s="263">
        <f>IFERROR(IF(VLOOKUP($D5,Listen!$A$2:$F$45,6,0)="Ja",AX5-MAX(AY5:AZ5),AX5-AY5),0)</f>
        <v>0</v>
      </c>
      <c r="BB5" s="262">
        <f>IF(E5=$BB$3,P5,Q5)</f>
        <v>0</v>
      </c>
      <c r="BC5" s="129">
        <f t="shared" ref="BC5:BC68" si="12">IF(BB5=0,0,IF($AE5-(BB$3-$E5)&lt;=0,BB5,BB5/($AE5-(BB$3-$E5))))</f>
        <v>0</v>
      </c>
      <c r="BD5" s="129">
        <f>BB5*$U5/100</f>
        <v>0</v>
      </c>
      <c r="BE5" s="263">
        <f>IFERROR(IF(VLOOKUP($D5,Listen!$A$2:$F$45,6,0)="Ja",BB5-MAX(BC5:BD5),BB5-BC5),0)</f>
        <v>0</v>
      </c>
    </row>
    <row r="6" spans="1:57" s="31" customFormat="1" x14ac:dyDescent="0.25">
      <c r="A6" s="189">
        <v>2</v>
      </c>
      <c r="B6" s="135" t="str">
        <f>IF(AND(E6&lt;&gt;0,D6&lt;&gt;0,F6&lt;&gt;0),IF(C6&lt;&gt;0,CONCATENATE(C6,"-AGr",VLOOKUP(D6,Listen!$A$2:$D$45,4,FALSE),"-",E6,"-",F6,),CONCATENATE("AGr",VLOOKUP(D6,Listen!$A$2:$D$45,4,FALSE),"-",E6,"-",F6)),"keine vollständige ID")</f>
        <v>keine vollständige ID</v>
      </c>
      <c r="C6" s="126"/>
      <c r="D6" s="274"/>
      <c r="E6" s="33"/>
      <c r="F6" s="130"/>
      <c r="G6" s="16"/>
      <c r="H6" s="16"/>
      <c r="I6" s="16"/>
      <c r="J6" s="16"/>
      <c r="K6" s="16"/>
      <c r="L6" s="94">
        <f>IF(E6&gt;A_Stammdaten!$B$10,0,G6+H6-J6)</f>
        <v>0</v>
      </c>
      <c r="M6" s="16"/>
      <c r="N6" s="16"/>
      <c r="O6" s="16"/>
      <c r="P6" s="54">
        <f t="shared" si="0"/>
        <v>0</v>
      </c>
      <c r="Q6" s="33"/>
      <c r="R6" s="33"/>
      <c r="S6" s="33"/>
      <c r="T6" s="33"/>
      <c r="U6" s="33"/>
      <c r="V6" s="33"/>
      <c r="W6" s="55" t="str">
        <f t="shared" si="1"/>
        <v>-</v>
      </c>
      <c r="X6" s="55" t="str">
        <f t="shared" si="2"/>
        <v>-</v>
      </c>
      <c r="Y6" s="55">
        <f>IF(ISBLANK($D6),0,VLOOKUP($D6,Listen!$A$2:$C$45,2,FALSE))</f>
        <v>0</v>
      </c>
      <c r="Z6" s="55">
        <f>IF(ISBLANK($D6),0,VLOOKUP($D6,Listen!$A$2:$C$45,3,FALSE))</f>
        <v>0</v>
      </c>
      <c r="AA6" s="45">
        <f t="shared" ref="AA6:AB69" si="13">IFERROR($Y6,0)</f>
        <v>0</v>
      </c>
      <c r="AB6" s="45">
        <f t="shared" si="13"/>
        <v>0</v>
      </c>
      <c r="AC6" s="45">
        <f>IFERROR(IF(OR($R6&lt;&gt;"Ja",VLOOKUP($D6,Listen!$A$2:$F$45,5,0)="Nein",E6&lt;IF(D6="LNG Anbindungsanlagen gemäß separater Festlegung",2022,2023)),$Y6,$W6),0)</f>
        <v>0</v>
      </c>
      <c r="AD6" s="45">
        <f>IFERROR(IF(OR($R6&lt;&gt;"Ja",VLOOKUP($D6,Listen!$A$2:$F$45,5,0)="Nein",E6&lt;IF(D6="LNG Anbindungsanlagen gemäß separater Festlegung",2022,2023)),$Y6,$W6),0)</f>
        <v>0</v>
      </c>
      <c r="AE6" s="45">
        <f>IFERROR(IF(OR($S6&lt;&gt;"Ja",VLOOKUP($D6,Listen!$A$2:$F$45,6,0)="Nein"),$Y6,$X6),0)</f>
        <v>0</v>
      </c>
      <c r="AF6" s="45">
        <f>IFERROR(IF(OR($S6&lt;&gt;"Ja",VLOOKUP($D6,Listen!$A$2:$F$45,6,0)="Nein"),$Y6,$X6),0)</f>
        <v>0</v>
      </c>
      <c r="AG6" s="45">
        <f>IFERROR(IF(OR($S6&lt;&gt;"Ja",VLOOKUP($D6,Listen!$A$2:$F$45,6,0)="Nein"),$Y6,$X6),0)</f>
        <v>0</v>
      </c>
      <c r="AH6" s="47">
        <f t="shared" ref="AH6:AH69" si="14">BB6</f>
        <v>0</v>
      </c>
      <c r="AI6" s="122">
        <f>IFERROR(IF(VLOOKUP($D6,Listen!$A$2:$F$45,6,0)="Ja",MAX(BC6:BD6),D_SAV!$BC6),0)</f>
        <v>0</v>
      </c>
      <c r="AJ6" s="47">
        <f t="shared" ref="AJ6:AJ69" si="15">BE6</f>
        <v>0</v>
      </c>
      <c r="AK6" s="128"/>
      <c r="AL6" s="262">
        <f t="shared" ref="AL6:AL69" si="16">IF($E6=AL$3,$P6,0)</f>
        <v>0</v>
      </c>
      <c r="AM6" s="129">
        <f t="shared" si="3"/>
        <v>0</v>
      </c>
      <c r="AN6" s="263">
        <f t="shared" ref="AN6:AN69" si="17">AL6-AM6</f>
        <v>0</v>
      </c>
      <c r="AO6" s="262">
        <f t="shared" si="4"/>
        <v>0</v>
      </c>
      <c r="AP6" s="129">
        <f t="shared" si="5"/>
        <v>0</v>
      </c>
      <c r="AQ6" s="263">
        <f t="shared" ref="AQ6:AQ69" si="18">AO6-AP6</f>
        <v>0</v>
      </c>
      <c r="AR6" s="262">
        <f t="shared" si="6"/>
        <v>0</v>
      </c>
      <c r="AS6" s="129">
        <f t="shared" si="7"/>
        <v>0</v>
      </c>
      <c r="AT6" s="263">
        <f t="shared" ref="AT6:AT69" si="19">AR6-AS6</f>
        <v>0</v>
      </c>
      <c r="AU6" s="262">
        <f t="shared" si="8"/>
        <v>0</v>
      </c>
      <c r="AV6" s="129">
        <f t="shared" si="9"/>
        <v>0</v>
      </c>
      <c r="AW6" s="263">
        <f t="shared" ref="AW6:AW69" si="20">AU6-AV6</f>
        <v>0</v>
      </c>
      <c r="AX6" s="262">
        <f t="shared" si="10"/>
        <v>0</v>
      </c>
      <c r="AY6" s="129">
        <f t="shared" si="11"/>
        <v>0</v>
      </c>
      <c r="AZ6" s="129">
        <f t="shared" ref="AZ6:AZ69" si="21">AX6*$U6/100</f>
        <v>0</v>
      </c>
      <c r="BA6" s="263">
        <f>IFERROR(IF(VLOOKUP($D6,Listen!$A$2:$F$45,6,0)="Ja",AX6-MAX(AY6:AZ6),AX6-AY6),0)</f>
        <v>0</v>
      </c>
      <c r="BB6" s="262">
        <f t="shared" ref="BB6:BB69" si="22">IF(E6=$BB$3,P6,Q6)</f>
        <v>0</v>
      </c>
      <c r="BC6" s="129">
        <f t="shared" si="12"/>
        <v>0</v>
      </c>
      <c r="BD6" s="129">
        <f t="shared" ref="BD6:BD69" si="23">BB6*$U6/100</f>
        <v>0</v>
      </c>
      <c r="BE6" s="263">
        <f>IFERROR(IF(VLOOKUP($D6,Listen!$A$2:$F$45,6,0)="Ja",BB6-MAX(BC6:BD6),BB6-BC6),0)</f>
        <v>0</v>
      </c>
    </row>
    <row r="7" spans="1:57" s="31" customFormat="1" x14ac:dyDescent="0.25">
      <c r="A7" s="189">
        <v>3</v>
      </c>
      <c r="B7" s="135" t="str">
        <f>IF(AND(E7&lt;&gt;0,D7&lt;&gt;0,F7&lt;&gt;0),IF(C7&lt;&gt;0,CONCATENATE(C7,"-AGr",VLOOKUP(D7,Listen!$A$2:$D$45,4,FALSE),"-",E7,"-",F7,),CONCATENATE("AGr",VLOOKUP(D7,Listen!$A$2:$D$45,4,FALSE),"-",E7,"-",F7)),"keine vollständige ID")</f>
        <v>keine vollständige ID</v>
      </c>
      <c r="C7" s="126"/>
      <c r="D7" s="274"/>
      <c r="E7" s="33"/>
      <c r="F7" s="130"/>
      <c r="G7" s="16"/>
      <c r="H7" s="16"/>
      <c r="I7" s="16"/>
      <c r="J7" s="16"/>
      <c r="K7" s="16"/>
      <c r="L7" s="94">
        <f>IF(E7&gt;A_Stammdaten!$B$10,0,G7+H7-J7)</f>
        <v>0</v>
      </c>
      <c r="M7" s="16"/>
      <c r="N7" s="16"/>
      <c r="O7" s="16"/>
      <c r="P7" s="54">
        <f t="shared" si="0"/>
        <v>0</v>
      </c>
      <c r="Q7" s="33"/>
      <c r="R7" s="33"/>
      <c r="S7" s="33"/>
      <c r="T7" s="33"/>
      <c r="U7" s="33"/>
      <c r="V7" s="33"/>
      <c r="W7" s="55" t="str">
        <f t="shared" si="1"/>
        <v>-</v>
      </c>
      <c r="X7" s="55" t="str">
        <f t="shared" si="2"/>
        <v>-</v>
      </c>
      <c r="Y7" s="55">
        <f>IF(ISBLANK($D7),0,VLOOKUP($D7,Listen!$A$2:$C$45,2,FALSE))</f>
        <v>0</v>
      </c>
      <c r="Z7" s="55">
        <f>IF(ISBLANK($D7),0,VLOOKUP($D7,Listen!$A$2:$C$45,3,FALSE))</f>
        <v>0</v>
      </c>
      <c r="AA7" s="45">
        <f t="shared" si="13"/>
        <v>0</v>
      </c>
      <c r="AB7" s="45">
        <f t="shared" si="13"/>
        <v>0</v>
      </c>
      <c r="AC7" s="45">
        <f>IFERROR(IF(OR($R7&lt;&gt;"Ja",VLOOKUP($D7,Listen!$A$2:$F$45,5,0)="Nein",E7&lt;IF(D7="LNG Anbindungsanlagen gemäß separater Festlegung",2022,2023)),$Y7,$W7),0)</f>
        <v>0</v>
      </c>
      <c r="AD7" s="45">
        <f>IFERROR(IF(OR($R7&lt;&gt;"Ja",VLOOKUP($D7,Listen!$A$2:$F$45,5,0)="Nein",E7&lt;IF(D7="LNG Anbindungsanlagen gemäß separater Festlegung",2022,2023)),$Y7,$W7),0)</f>
        <v>0</v>
      </c>
      <c r="AE7" s="45">
        <f>IFERROR(IF(OR($S7&lt;&gt;"Ja",VLOOKUP($D7,Listen!$A$2:$F$45,6,0)="Nein"),$Y7,$X7),0)</f>
        <v>0</v>
      </c>
      <c r="AF7" s="45">
        <f>IFERROR(IF(OR($S7&lt;&gt;"Ja",VLOOKUP($D7,Listen!$A$2:$F$45,6,0)="Nein"),$Y7,$X7),0)</f>
        <v>0</v>
      </c>
      <c r="AG7" s="45">
        <f>IFERROR(IF(OR($S7&lt;&gt;"Ja",VLOOKUP($D7,Listen!$A$2:$F$45,6,0)="Nein"),$Y7,$X7),0)</f>
        <v>0</v>
      </c>
      <c r="AH7" s="47">
        <f t="shared" si="14"/>
        <v>0</v>
      </c>
      <c r="AI7" s="122">
        <f>IFERROR(IF(VLOOKUP($D7,Listen!$A$2:$F$45,6,0)="Ja",MAX(BC7:BD7),D_SAV!$BC7),0)</f>
        <v>0</v>
      </c>
      <c r="AJ7" s="47">
        <f t="shared" si="15"/>
        <v>0</v>
      </c>
      <c r="AK7" s="128"/>
      <c r="AL7" s="262">
        <f t="shared" si="16"/>
        <v>0</v>
      </c>
      <c r="AM7" s="129">
        <f t="shared" si="3"/>
        <v>0</v>
      </c>
      <c r="AN7" s="263">
        <f t="shared" si="17"/>
        <v>0</v>
      </c>
      <c r="AO7" s="262">
        <f t="shared" si="4"/>
        <v>0</v>
      </c>
      <c r="AP7" s="129">
        <f t="shared" si="5"/>
        <v>0</v>
      </c>
      <c r="AQ7" s="263">
        <f t="shared" si="18"/>
        <v>0</v>
      </c>
      <c r="AR7" s="262">
        <f t="shared" si="6"/>
        <v>0</v>
      </c>
      <c r="AS7" s="129">
        <f t="shared" si="7"/>
        <v>0</v>
      </c>
      <c r="AT7" s="263">
        <f t="shared" si="19"/>
        <v>0</v>
      </c>
      <c r="AU7" s="262">
        <f t="shared" si="8"/>
        <v>0</v>
      </c>
      <c r="AV7" s="129">
        <f t="shared" si="9"/>
        <v>0</v>
      </c>
      <c r="AW7" s="263">
        <f t="shared" si="20"/>
        <v>0</v>
      </c>
      <c r="AX7" s="262">
        <f t="shared" si="10"/>
        <v>0</v>
      </c>
      <c r="AY7" s="129">
        <f t="shared" si="11"/>
        <v>0</v>
      </c>
      <c r="AZ7" s="129">
        <f t="shared" si="21"/>
        <v>0</v>
      </c>
      <c r="BA7" s="263">
        <f>IFERROR(IF(VLOOKUP($D7,Listen!$A$2:$F$45,6,0)="Ja",AX7-MAX(AY7:AZ7),AX7-AY7),0)</f>
        <v>0</v>
      </c>
      <c r="BB7" s="262">
        <f t="shared" si="22"/>
        <v>0</v>
      </c>
      <c r="BC7" s="129">
        <f t="shared" si="12"/>
        <v>0</v>
      </c>
      <c r="BD7" s="129">
        <f t="shared" si="23"/>
        <v>0</v>
      </c>
      <c r="BE7" s="263">
        <f>IFERROR(IF(VLOOKUP($D7,Listen!$A$2:$F$45,6,0)="Ja",BB7-MAX(BC7:BD7),BB7-BC7),0)</f>
        <v>0</v>
      </c>
    </row>
    <row r="8" spans="1:57" s="31" customFormat="1" x14ac:dyDescent="0.25">
      <c r="A8" s="189">
        <v>4</v>
      </c>
      <c r="B8" s="135" t="str">
        <f>IF(AND(E8&lt;&gt;0,D8&lt;&gt;0,F8&lt;&gt;0),IF(C8&lt;&gt;0,CONCATENATE(C8,"-AGr",VLOOKUP(D8,Listen!$A$2:$D$45,4,FALSE),"-",E8,"-",F8,),CONCATENATE("AGr",VLOOKUP(D8,Listen!$A$2:$D$45,4,FALSE),"-",E8,"-",F8)),"keine vollständige ID")</f>
        <v>keine vollständige ID</v>
      </c>
      <c r="C8" s="127"/>
      <c r="D8" s="274"/>
      <c r="E8" s="33"/>
      <c r="F8" s="130"/>
      <c r="G8" s="16"/>
      <c r="H8" s="16"/>
      <c r="I8" s="16"/>
      <c r="J8" s="16"/>
      <c r="K8" s="16"/>
      <c r="L8" s="94">
        <f>IF(E8&gt;A_Stammdaten!$B$10,0,G8+H8-J8)</f>
        <v>0</v>
      </c>
      <c r="M8" s="16"/>
      <c r="N8" s="16"/>
      <c r="O8" s="16"/>
      <c r="P8" s="54">
        <f t="shared" si="0"/>
        <v>0</v>
      </c>
      <c r="Q8" s="33"/>
      <c r="R8" s="33"/>
      <c r="S8" s="33"/>
      <c r="T8" s="33"/>
      <c r="U8" s="33"/>
      <c r="V8" s="33"/>
      <c r="W8" s="55" t="str">
        <f t="shared" si="1"/>
        <v>-</v>
      </c>
      <c r="X8" s="55" t="str">
        <f t="shared" si="2"/>
        <v>-</v>
      </c>
      <c r="Y8" s="55">
        <f>IF(ISBLANK($D8),0,VLOOKUP($D8,Listen!$A$2:$C$45,2,FALSE))</f>
        <v>0</v>
      </c>
      <c r="Z8" s="55">
        <f>IF(ISBLANK($D8),0,VLOOKUP($D8,Listen!$A$2:$C$45,3,FALSE))</f>
        <v>0</v>
      </c>
      <c r="AA8" s="45">
        <f t="shared" si="13"/>
        <v>0</v>
      </c>
      <c r="AB8" s="45">
        <f t="shared" si="13"/>
        <v>0</v>
      </c>
      <c r="AC8" s="45">
        <f>IFERROR(IF(OR($R8&lt;&gt;"Ja",VLOOKUP($D8,Listen!$A$2:$F$45,5,0)="Nein",E8&lt;IF(D8="LNG Anbindungsanlagen gemäß separater Festlegung",2022,2023)),$Y8,$W8),0)</f>
        <v>0</v>
      </c>
      <c r="AD8" s="45">
        <f>IFERROR(IF(OR($R8&lt;&gt;"Ja",VLOOKUP($D8,Listen!$A$2:$F$45,5,0)="Nein",E8&lt;IF(D8="LNG Anbindungsanlagen gemäß separater Festlegung",2022,2023)),$Y8,$W8),0)</f>
        <v>0</v>
      </c>
      <c r="AE8" s="45">
        <f>IFERROR(IF(OR($S8&lt;&gt;"Ja",VLOOKUP($D8,Listen!$A$2:$F$45,6,0)="Nein"),$Y8,$X8),0)</f>
        <v>0</v>
      </c>
      <c r="AF8" s="45">
        <f>IFERROR(IF(OR($S8&lt;&gt;"Ja",VLOOKUP($D8,Listen!$A$2:$F$45,6,0)="Nein"),$Y8,$X8),0)</f>
        <v>0</v>
      </c>
      <c r="AG8" s="45">
        <f>IFERROR(IF(OR($S8&lt;&gt;"Ja",VLOOKUP($D8,Listen!$A$2:$F$45,6,0)="Nein"),$Y8,$X8),0)</f>
        <v>0</v>
      </c>
      <c r="AH8" s="47">
        <f t="shared" si="14"/>
        <v>0</v>
      </c>
      <c r="AI8" s="122">
        <f>IFERROR(IF(VLOOKUP($D8,Listen!$A$2:$F$45,6,0)="Ja",MAX(BC8:BD8),D_SAV!$BC8),0)</f>
        <v>0</v>
      </c>
      <c r="AJ8" s="47">
        <f t="shared" si="15"/>
        <v>0</v>
      </c>
      <c r="AK8" s="30"/>
      <c r="AL8" s="262">
        <f t="shared" si="16"/>
        <v>0</v>
      </c>
      <c r="AM8" s="129">
        <f t="shared" si="3"/>
        <v>0</v>
      </c>
      <c r="AN8" s="263">
        <f t="shared" si="17"/>
        <v>0</v>
      </c>
      <c r="AO8" s="262">
        <f t="shared" si="4"/>
        <v>0</v>
      </c>
      <c r="AP8" s="129">
        <f t="shared" si="5"/>
        <v>0</v>
      </c>
      <c r="AQ8" s="263">
        <f t="shared" si="18"/>
        <v>0</v>
      </c>
      <c r="AR8" s="262">
        <f t="shared" si="6"/>
        <v>0</v>
      </c>
      <c r="AS8" s="129">
        <f t="shared" si="7"/>
        <v>0</v>
      </c>
      <c r="AT8" s="263">
        <f t="shared" si="19"/>
        <v>0</v>
      </c>
      <c r="AU8" s="262">
        <f t="shared" si="8"/>
        <v>0</v>
      </c>
      <c r="AV8" s="129">
        <f t="shared" si="9"/>
        <v>0</v>
      </c>
      <c r="AW8" s="263">
        <f t="shared" si="20"/>
        <v>0</v>
      </c>
      <c r="AX8" s="262">
        <f t="shared" si="10"/>
        <v>0</v>
      </c>
      <c r="AY8" s="129">
        <f t="shared" si="11"/>
        <v>0</v>
      </c>
      <c r="AZ8" s="129">
        <f t="shared" si="21"/>
        <v>0</v>
      </c>
      <c r="BA8" s="263">
        <f>IFERROR(IF(VLOOKUP($D8,Listen!$A$2:$F$45,6,0)="Ja",AX8-MAX(AY8:AZ8),AX8-AY8),0)</f>
        <v>0</v>
      </c>
      <c r="BB8" s="262">
        <f t="shared" si="22"/>
        <v>0</v>
      </c>
      <c r="BC8" s="129">
        <f t="shared" si="12"/>
        <v>0</v>
      </c>
      <c r="BD8" s="129">
        <f t="shared" si="23"/>
        <v>0</v>
      </c>
      <c r="BE8" s="263">
        <f>IFERROR(IF(VLOOKUP($D8,Listen!$A$2:$F$45,6,0)="Ja",BB8-MAX(BC8:BD8),BB8-BC8),0)</f>
        <v>0</v>
      </c>
    </row>
    <row r="9" spans="1:57" s="31" customFormat="1" x14ac:dyDescent="0.25">
      <c r="A9" s="189">
        <v>5</v>
      </c>
      <c r="B9" s="135" t="str">
        <f>IF(AND(E9&lt;&gt;0,D9&lt;&gt;0,F9&lt;&gt;0),IF(C9&lt;&gt;0,CONCATENATE(C9,"-AGr",VLOOKUP(D9,Listen!$A$2:$D$45,4,FALSE),"-",E9,"-",F9,),CONCATENATE("AGr",VLOOKUP(D9,Listen!$A$2:$D$45,4,FALSE),"-",E9,"-",F9)),"keine vollständige ID")</f>
        <v>keine vollständige ID</v>
      </c>
      <c r="C9" s="126"/>
      <c r="D9" s="274"/>
      <c r="E9" s="33"/>
      <c r="F9" s="130"/>
      <c r="G9" s="16"/>
      <c r="H9" s="16"/>
      <c r="I9" s="16"/>
      <c r="J9" s="16"/>
      <c r="K9" s="16"/>
      <c r="L9" s="94">
        <f>IF(E9&gt;A_Stammdaten!$B$10,0,G9+H9-J9)</f>
        <v>0</v>
      </c>
      <c r="M9" s="16"/>
      <c r="N9" s="16"/>
      <c r="O9" s="16"/>
      <c r="P9" s="54">
        <f t="shared" si="0"/>
        <v>0</v>
      </c>
      <c r="Q9" s="33"/>
      <c r="R9" s="33"/>
      <c r="S9" s="33"/>
      <c r="T9" s="33"/>
      <c r="U9" s="33"/>
      <c r="V9" s="33"/>
      <c r="W9" s="55" t="str">
        <f t="shared" si="1"/>
        <v>-</v>
      </c>
      <c r="X9" s="55" t="str">
        <f t="shared" si="2"/>
        <v>-</v>
      </c>
      <c r="Y9" s="55">
        <f>IF(ISBLANK($D9),0,VLOOKUP($D9,Listen!$A$2:$C$45,2,FALSE))</f>
        <v>0</v>
      </c>
      <c r="Z9" s="55">
        <f>IF(ISBLANK($D9),0,VLOOKUP($D9,Listen!$A$2:$C$45,3,FALSE))</f>
        <v>0</v>
      </c>
      <c r="AA9" s="45">
        <f t="shared" si="13"/>
        <v>0</v>
      </c>
      <c r="AB9" s="45">
        <f t="shared" si="13"/>
        <v>0</v>
      </c>
      <c r="AC9" s="45">
        <f>IFERROR(IF(OR($R9&lt;&gt;"Ja",VLOOKUP($D9,Listen!$A$2:$F$45,5,0)="Nein",E9&lt;IF(D9="LNG Anbindungsanlagen gemäß separater Festlegung",2022,2023)),$Y9,$W9),0)</f>
        <v>0</v>
      </c>
      <c r="AD9" s="45">
        <f>IFERROR(IF(OR($R9&lt;&gt;"Ja",VLOOKUP($D9,Listen!$A$2:$F$45,5,0)="Nein",E9&lt;IF(D9="LNG Anbindungsanlagen gemäß separater Festlegung",2022,2023)),$Y9,$W9),0)</f>
        <v>0</v>
      </c>
      <c r="AE9" s="45">
        <f>IFERROR(IF(OR($S9&lt;&gt;"Ja",VLOOKUP($D9,Listen!$A$2:$F$45,6,0)="Nein"),$Y9,$X9),0)</f>
        <v>0</v>
      </c>
      <c r="AF9" s="45">
        <f>IFERROR(IF(OR($S9&lt;&gt;"Ja",VLOOKUP($D9,Listen!$A$2:$F$45,6,0)="Nein"),$Y9,$X9),0)</f>
        <v>0</v>
      </c>
      <c r="AG9" s="45">
        <f>IFERROR(IF(OR($S9&lt;&gt;"Ja",VLOOKUP($D9,Listen!$A$2:$F$45,6,0)="Nein"),$Y9,$X9),0)</f>
        <v>0</v>
      </c>
      <c r="AH9" s="47">
        <f t="shared" si="14"/>
        <v>0</v>
      </c>
      <c r="AI9" s="122">
        <f>IFERROR(IF(VLOOKUP($D9,Listen!$A$2:$F$45,6,0)="Ja",MAX(BC9:BD9),D_SAV!$BC9),0)</f>
        <v>0</v>
      </c>
      <c r="AJ9" s="47">
        <f t="shared" si="15"/>
        <v>0</v>
      </c>
      <c r="AK9" s="30"/>
      <c r="AL9" s="262">
        <f t="shared" si="16"/>
        <v>0</v>
      </c>
      <c r="AM9" s="129">
        <f t="shared" si="3"/>
        <v>0</v>
      </c>
      <c r="AN9" s="263">
        <f t="shared" si="17"/>
        <v>0</v>
      </c>
      <c r="AO9" s="262">
        <f t="shared" si="4"/>
        <v>0</v>
      </c>
      <c r="AP9" s="129">
        <f t="shared" si="5"/>
        <v>0</v>
      </c>
      <c r="AQ9" s="263">
        <f t="shared" si="18"/>
        <v>0</v>
      </c>
      <c r="AR9" s="262">
        <f t="shared" si="6"/>
        <v>0</v>
      </c>
      <c r="AS9" s="129">
        <f t="shared" si="7"/>
        <v>0</v>
      </c>
      <c r="AT9" s="263">
        <f t="shared" si="19"/>
        <v>0</v>
      </c>
      <c r="AU9" s="262">
        <f t="shared" si="8"/>
        <v>0</v>
      </c>
      <c r="AV9" s="129">
        <f t="shared" si="9"/>
        <v>0</v>
      </c>
      <c r="AW9" s="263">
        <f t="shared" si="20"/>
        <v>0</v>
      </c>
      <c r="AX9" s="262">
        <f t="shared" si="10"/>
        <v>0</v>
      </c>
      <c r="AY9" s="129">
        <f t="shared" si="11"/>
        <v>0</v>
      </c>
      <c r="AZ9" s="129">
        <f t="shared" si="21"/>
        <v>0</v>
      </c>
      <c r="BA9" s="263">
        <f>IFERROR(IF(VLOOKUP($D9,Listen!$A$2:$F$45,6,0)="Ja",AX9-MAX(AY9:AZ9),AX9-AY9),0)</f>
        <v>0</v>
      </c>
      <c r="BB9" s="262">
        <f t="shared" si="22"/>
        <v>0</v>
      </c>
      <c r="BC9" s="129">
        <f t="shared" si="12"/>
        <v>0</v>
      </c>
      <c r="BD9" s="129">
        <f t="shared" si="23"/>
        <v>0</v>
      </c>
      <c r="BE9" s="263">
        <f>IFERROR(IF(VLOOKUP($D9,Listen!$A$2:$F$45,6,0)="Ja",BB9-MAX(BC9:BD9),BB9-BC9),0)</f>
        <v>0</v>
      </c>
    </row>
    <row r="10" spans="1:57" s="31" customFormat="1" x14ac:dyDescent="0.25">
      <c r="A10" s="189">
        <v>6</v>
      </c>
      <c r="B10" s="135" t="str">
        <f>IF(AND(E10&lt;&gt;0,D10&lt;&gt;0,F10&lt;&gt;0),IF(C10&lt;&gt;0,CONCATENATE(C10,"-AGr",VLOOKUP(D10,Listen!$A$2:$D$45,4,FALSE),"-",E10,"-",F10,),CONCATENATE("AGr",VLOOKUP(D10,Listen!$A$2:$D$45,4,FALSE),"-",E10,"-",F10)),"keine vollständige ID")</f>
        <v>keine vollständige ID</v>
      </c>
      <c r="C10" s="126"/>
      <c r="D10" s="274"/>
      <c r="E10" s="33"/>
      <c r="F10" s="130"/>
      <c r="G10" s="16"/>
      <c r="H10" s="16"/>
      <c r="I10" s="16"/>
      <c r="J10" s="16"/>
      <c r="K10" s="16"/>
      <c r="L10" s="94">
        <f>IF(E10&gt;A_Stammdaten!$B$10,0,G10+H10-J10)</f>
        <v>0</v>
      </c>
      <c r="M10" s="16"/>
      <c r="N10" s="16"/>
      <c r="O10" s="16"/>
      <c r="P10" s="54">
        <f t="shared" si="0"/>
        <v>0</v>
      </c>
      <c r="Q10" s="33"/>
      <c r="R10" s="33"/>
      <c r="S10" s="33"/>
      <c r="T10" s="33"/>
      <c r="U10" s="33"/>
      <c r="V10" s="33"/>
      <c r="W10" s="55" t="str">
        <f t="shared" si="1"/>
        <v>-</v>
      </c>
      <c r="X10" s="55" t="str">
        <f t="shared" si="2"/>
        <v>-</v>
      </c>
      <c r="Y10" s="55">
        <f>IF(ISBLANK($D10),0,VLOOKUP($D10,Listen!$A$2:$C$45,2,FALSE))</f>
        <v>0</v>
      </c>
      <c r="Z10" s="55">
        <f>IF(ISBLANK($D10),0,VLOOKUP($D10,Listen!$A$2:$C$45,3,FALSE))</f>
        <v>0</v>
      </c>
      <c r="AA10" s="45">
        <f t="shared" si="13"/>
        <v>0</v>
      </c>
      <c r="AB10" s="45">
        <f t="shared" si="13"/>
        <v>0</v>
      </c>
      <c r="AC10" s="45">
        <f>IFERROR(IF(OR($R10&lt;&gt;"Ja",VLOOKUP($D10,Listen!$A$2:$F$45,5,0)="Nein",E10&lt;IF(D10="LNG Anbindungsanlagen gemäß separater Festlegung",2022,2023)),$Y10,$W10),0)</f>
        <v>0</v>
      </c>
      <c r="AD10" s="45">
        <f>IFERROR(IF(OR($R10&lt;&gt;"Ja",VLOOKUP($D10,Listen!$A$2:$F$45,5,0)="Nein",E10&lt;IF(D10="LNG Anbindungsanlagen gemäß separater Festlegung",2022,2023)),$Y10,$W10),0)</f>
        <v>0</v>
      </c>
      <c r="AE10" s="45">
        <f>IFERROR(IF(OR($S10&lt;&gt;"Ja",VLOOKUP($D10,Listen!$A$2:$F$45,6,0)="Nein"),$Y10,$X10),0)</f>
        <v>0</v>
      </c>
      <c r="AF10" s="45">
        <f>IFERROR(IF(OR($S10&lt;&gt;"Ja",VLOOKUP($D10,Listen!$A$2:$F$45,6,0)="Nein"),$Y10,$X10),0)</f>
        <v>0</v>
      </c>
      <c r="AG10" s="45">
        <f>IFERROR(IF(OR($S10&lt;&gt;"Ja",VLOOKUP($D10,Listen!$A$2:$F$45,6,0)="Nein"),$Y10,$X10),0)</f>
        <v>0</v>
      </c>
      <c r="AH10" s="47">
        <f t="shared" si="14"/>
        <v>0</v>
      </c>
      <c r="AI10" s="122">
        <f>IFERROR(IF(VLOOKUP($D10,Listen!$A$2:$F$45,6,0)="Ja",MAX(BC10:BD10),D_SAV!$BC10),0)</f>
        <v>0</v>
      </c>
      <c r="AJ10" s="47">
        <f t="shared" si="15"/>
        <v>0</v>
      </c>
      <c r="AK10" s="30"/>
      <c r="AL10" s="262">
        <f t="shared" si="16"/>
        <v>0</v>
      </c>
      <c r="AM10" s="129">
        <f t="shared" si="3"/>
        <v>0</v>
      </c>
      <c r="AN10" s="263">
        <f t="shared" si="17"/>
        <v>0</v>
      </c>
      <c r="AO10" s="262">
        <f t="shared" si="4"/>
        <v>0</v>
      </c>
      <c r="AP10" s="129">
        <f t="shared" si="5"/>
        <v>0</v>
      </c>
      <c r="AQ10" s="263">
        <f t="shared" si="18"/>
        <v>0</v>
      </c>
      <c r="AR10" s="262">
        <f t="shared" si="6"/>
        <v>0</v>
      </c>
      <c r="AS10" s="129">
        <f t="shared" si="7"/>
        <v>0</v>
      </c>
      <c r="AT10" s="263">
        <f t="shared" si="19"/>
        <v>0</v>
      </c>
      <c r="AU10" s="262">
        <f t="shared" si="8"/>
        <v>0</v>
      </c>
      <c r="AV10" s="129">
        <f t="shared" si="9"/>
        <v>0</v>
      </c>
      <c r="AW10" s="263">
        <f t="shared" si="20"/>
        <v>0</v>
      </c>
      <c r="AX10" s="262">
        <f t="shared" si="10"/>
        <v>0</v>
      </c>
      <c r="AY10" s="129">
        <f t="shared" si="11"/>
        <v>0</v>
      </c>
      <c r="AZ10" s="129">
        <f t="shared" si="21"/>
        <v>0</v>
      </c>
      <c r="BA10" s="263">
        <f>IFERROR(IF(VLOOKUP($D10,Listen!$A$2:$F$45,6,0)="Ja",AX10-MAX(AY10:AZ10),AX10-AY10),0)</f>
        <v>0</v>
      </c>
      <c r="BB10" s="262">
        <f t="shared" si="22"/>
        <v>0</v>
      </c>
      <c r="BC10" s="129">
        <f t="shared" si="12"/>
        <v>0</v>
      </c>
      <c r="BD10" s="129">
        <f t="shared" si="23"/>
        <v>0</v>
      </c>
      <c r="BE10" s="263">
        <f>IFERROR(IF(VLOOKUP($D10,Listen!$A$2:$F$45,6,0)="Ja",BB10-MAX(BC10:BD10),BB10-BC10),0)</f>
        <v>0</v>
      </c>
    </row>
    <row r="11" spans="1:57" s="31" customFormat="1" x14ac:dyDescent="0.25">
      <c r="A11" s="189">
        <v>7</v>
      </c>
      <c r="B11" s="135" t="str">
        <f>IF(AND(E11&lt;&gt;0,D11&lt;&gt;0,F11&lt;&gt;0),IF(C11&lt;&gt;0,CONCATENATE(C11,"-AGr",VLOOKUP(D11,Listen!$A$2:$D$45,4,FALSE),"-",E11,"-",F11,),CONCATENATE("AGr",VLOOKUP(D11,Listen!$A$2:$D$45,4,FALSE),"-",E11,"-",F11)),"keine vollständige ID")</f>
        <v>keine vollständige ID</v>
      </c>
      <c r="C11" s="126"/>
      <c r="D11" s="275"/>
      <c r="E11" s="33"/>
      <c r="F11" s="130"/>
      <c r="G11" s="16"/>
      <c r="H11" s="16"/>
      <c r="I11" s="16"/>
      <c r="J11" s="16"/>
      <c r="K11" s="16"/>
      <c r="L11" s="94">
        <f>IF(E11&gt;A_Stammdaten!$B$10,0,G11+H11-J11)</f>
        <v>0</v>
      </c>
      <c r="M11" s="16"/>
      <c r="N11" s="16"/>
      <c r="O11" s="16"/>
      <c r="P11" s="54">
        <f t="shared" si="0"/>
        <v>0</v>
      </c>
      <c r="Q11" s="33"/>
      <c r="R11" s="33"/>
      <c r="S11" s="33"/>
      <c r="T11" s="33"/>
      <c r="U11" s="33"/>
      <c r="V11" s="33"/>
      <c r="W11" s="55" t="str">
        <f t="shared" si="1"/>
        <v>-</v>
      </c>
      <c r="X11" s="55" t="str">
        <f t="shared" si="2"/>
        <v>-</v>
      </c>
      <c r="Y11" s="55">
        <f>IF(ISBLANK($D11),0,VLOOKUP($D11,Listen!$A$2:$C$45,2,FALSE))</f>
        <v>0</v>
      </c>
      <c r="Z11" s="55">
        <f>IF(ISBLANK($D11),0,VLOOKUP($D11,Listen!$A$2:$C$45,3,FALSE))</f>
        <v>0</v>
      </c>
      <c r="AA11" s="45">
        <f t="shared" si="13"/>
        <v>0</v>
      </c>
      <c r="AB11" s="45">
        <f t="shared" si="13"/>
        <v>0</v>
      </c>
      <c r="AC11" s="45">
        <f>IFERROR(IF(OR($R11&lt;&gt;"Ja",VLOOKUP($D11,Listen!$A$2:$F$45,5,0)="Nein",E11&lt;IF(D11="LNG Anbindungsanlagen gemäß separater Festlegung",2022,2023)),$Y11,$W11),0)</f>
        <v>0</v>
      </c>
      <c r="AD11" s="45">
        <f>IFERROR(IF(OR($R11&lt;&gt;"Ja",VLOOKUP($D11,Listen!$A$2:$F$45,5,0)="Nein",E11&lt;IF(D11="LNG Anbindungsanlagen gemäß separater Festlegung",2022,2023)),$Y11,$W11),0)</f>
        <v>0</v>
      </c>
      <c r="AE11" s="45">
        <f>IFERROR(IF(OR($S11&lt;&gt;"Ja",VLOOKUP($D11,Listen!$A$2:$F$45,6,0)="Nein"),$Y11,$X11),0)</f>
        <v>0</v>
      </c>
      <c r="AF11" s="45">
        <f>IFERROR(IF(OR($S11&lt;&gt;"Ja",VLOOKUP($D11,Listen!$A$2:$F$45,6,0)="Nein"),$Y11,$X11),0)</f>
        <v>0</v>
      </c>
      <c r="AG11" s="45">
        <f>IFERROR(IF(OR($S11&lt;&gt;"Ja",VLOOKUP($D11,Listen!$A$2:$F$45,6,0)="Nein"),$Y11,$X11),0)</f>
        <v>0</v>
      </c>
      <c r="AH11" s="47">
        <f t="shared" si="14"/>
        <v>0</v>
      </c>
      <c r="AI11" s="122">
        <f>IFERROR(IF(VLOOKUP($D11,Listen!$A$2:$F$45,6,0)="Ja",MAX(BC11:BD11),D_SAV!$BC11),0)</f>
        <v>0</v>
      </c>
      <c r="AJ11" s="47">
        <f t="shared" si="15"/>
        <v>0</v>
      </c>
      <c r="AK11" s="30"/>
      <c r="AL11" s="262">
        <f t="shared" si="16"/>
        <v>0</v>
      </c>
      <c r="AM11" s="129">
        <f t="shared" si="3"/>
        <v>0</v>
      </c>
      <c r="AN11" s="263">
        <f t="shared" si="17"/>
        <v>0</v>
      </c>
      <c r="AO11" s="262">
        <f t="shared" si="4"/>
        <v>0</v>
      </c>
      <c r="AP11" s="129">
        <f t="shared" si="5"/>
        <v>0</v>
      </c>
      <c r="AQ11" s="263">
        <f t="shared" si="18"/>
        <v>0</v>
      </c>
      <c r="AR11" s="262">
        <f t="shared" si="6"/>
        <v>0</v>
      </c>
      <c r="AS11" s="129">
        <f t="shared" si="7"/>
        <v>0</v>
      </c>
      <c r="AT11" s="263">
        <f t="shared" si="19"/>
        <v>0</v>
      </c>
      <c r="AU11" s="262">
        <f t="shared" si="8"/>
        <v>0</v>
      </c>
      <c r="AV11" s="129">
        <f t="shared" si="9"/>
        <v>0</v>
      </c>
      <c r="AW11" s="263">
        <f t="shared" si="20"/>
        <v>0</v>
      </c>
      <c r="AX11" s="262">
        <f t="shared" si="10"/>
        <v>0</v>
      </c>
      <c r="AY11" s="129">
        <f t="shared" si="11"/>
        <v>0</v>
      </c>
      <c r="AZ11" s="129">
        <f t="shared" si="21"/>
        <v>0</v>
      </c>
      <c r="BA11" s="263">
        <f>IFERROR(IF(VLOOKUP($D11,Listen!$A$2:$F$45,6,0)="Ja",AX11-MAX(AY11:AZ11),AX11-AY11),0)</f>
        <v>0</v>
      </c>
      <c r="BB11" s="262">
        <f t="shared" si="22"/>
        <v>0</v>
      </c>
      <c r="BC11" s="129">
        <f t="shared" si="12"/>
        <v>0</v>
      </c>
      <c r="BD11" s="129">
        <f t="shared" si="23"/>
        <v>0</v>
      </c>
      <c r="BE11" s="263">
        <f>IFERROR(IF(VLOOKUP($D11,Listen!$A$2:$F$45,6,0)="Ja",BB11-MAX(BC11:BD11),BB11-BC11),0)</f>
        <v>0</v>
      </c>
    </row>
    <row r="12" spans="1:57" s="31" customFormat="1" x14ac:dyDescent="0.25">
      <c r="A12" s="189">
        <v>8</v>
      </c>
      <c r="B12" s="135" t="str">
        <f>IF(AND(E12&lt;&gt;0,D12&lt;&gt;0,F12&lt;&gt;0),IF(C12&lt;&gt;0,CONCATENATE(C12,"-AGr",VLOOKUP(D12,Listen!$A$2:$D$45,4,FALSE),"-",E12,"-",F12,),CONCATENATE("AGr",VLOOKUP(D12,Listen!$A$2:$D$45,4,FALSE),"-",E12,"-",F12)),"keine vollständige ID")</f>
        <v>keine vollständige ID</v>
      </c>
      <c r="C12" s="126"/>
      <c r="D12" s="275"/>
      <c r="E12" s="33"/>
      <c r="F12" s="130"/>
      <c r="G12" s="16"/>
      <c r="H12" s="16"/>
      <c r="I12" s="16"/>
      <c r="J12" s="16"/>
      <c r="K12" s="16"/>
      <c r="L12" s="94">
        <f>IF(E12&gt;A_Stammdaten!$B$10,0,G12+H12-J12)</f>
        <v>0</v>
      </c>
      <c r="M12" s="16"/>
      <c r="N12" s="16"/>
      <c r="O12" s="16"/>
      <c r="P12" s="54">
        <f t="shared" si="0"/>
        <v>0</v>
      </c>
      <c r="Q12" s="33"/>
      <c r="R12" s="33"/>
      <c r="S12" s="33"/>
      <c r="T12" s="33"/>
      <c r="U12" s="33"/>
      <c r="V12" s="33"/>
      <c r="W12" s="55" t="str">
        <f t="shared" si="1"/>
        <v>-</v>
      </c>
      <c r="X12" s="55" t="str">
        <f t="shared" si="2"/>
        <v>-</v>
      </c>
      <c r="Y12" s="55">
        <f>IF(ISBLANK($D12),0,VLOOKUP($D12,Listen!$A$2:$C$45,2,FALSE))</f>
        <v>0</v>
      </c>
      <c r="Z12" s="55">
        <f>IF(ISBLANK($D12),0,VLOOKUP($D12,Listen!$A$2:$C$45,3,FALSE))</f>
        <v>0</v>
      </c>
      <c r="AA12" s="45">
        <f t="shared" si="13"/>
        <v>0</v>
      </c>
      <c r="AB12" s="45">
        <f t="shared" si="13"/>
        <v>0</v>
      </c>
      <c r="AC12" s="45">
        <f>IFERROR(IF(OR($R12&lt;&gt;"Ja",VLOOKUP($D12,Listen!$A$2:$F$45,5,0)="Nein",E12&lt;IF(D12="LNG Anbindungsanlagen gemäß separater Festlegung",2022,2023)),$Y12,$W12),0)</f>
        <v>0</v>
      </c>
      <c r="AD12" s="45">
        <f>IFERROR(IF(OR($R12&lt;&gt;"Ja",VLOOKUP($D12,Listen!$A$2:$F$45,5,0)="Nein",E12&lt;IF(D12="LNG Anbindungsanlagen gemäß separater Festlegung",2022,2023)),$Y12,$W12),0)</f>
        <v>0</v>
      </c>
      <c r="AE12" s="45">
        <f>IFERROR(IF(OR($S12&lt;&gt;"Ja",VLOOKUP($D12,Listen!$A$2:$F$45,6,0)="Nein"),$Y12,$X12),0)</f>
        <v>0</v>
      </c>
      <c r="AF12" s="45">
        <f>IFERROR(IF(OR($S12&lt;&gt;"Ja",VLOOKUP($D12,Listen!$A$2:$F$45,6,0)="Nein"),$Y12,$X12),0)</f>
        <v>0</v>
      </c>
      <c r="AG12" s="45">
        <f>IFERROR(IF(OR($S12&lt;&gt;"Ja",VLOOKUP($D12,Listen!$A$2:$F$45,6,0)="Nein"),$Y12,$X12),0)</f>
        <v>0</v>
      </c>
      <c r="AH12" s="47">
        <f t="shared" si="14"/>
        <v>0</v>
      </c>
      <c r="AI12" s="122">
        <f>IFERROR(IF(VLOOKUP($D12,Listen!$A$2:$F$45,6,0)="Ja",MAX(BC12:BD12),D_SAV!$BC12),0)</f>
        <v>0</v>
      </c>
      <c r="AJ12" s="47">
        <f t="shared" si="15"/>
        <v>0</v>
      </c>
      <c r="AK12" s="30"/>
      <c r="AL12" s="262">
        <f t="shared" si="16"/>
        <v>0</v>
      </c>
      <c r="AM12" s="129">
        <f t="shared" si="3"/>
        <v>0</v>
      </c>
      <c r="AN12" s="263">
        <f t="shared" si="17"/>
        <v>0</v>
      </c>
      <c r="AO12" s="262">
        <f t="shared" si="4"/>
        <v>0</v>
      </c>
      <c r="AP12" s="129">
        <f t="shared" si="5"/>
        <v>0</v>
      </c>
      <c r="AQ12" s="263">
        <f t="shared" si="18"/>
        <v>0</v>
      </c>
      <c r="AR12" s="262">
        <f t="shared" si="6"/>
        <v>0</v>
      </c>
      <c r="AS12" s="129">
        <f t="shared" si="7"/>
        <v>0</v>
      </c>
      <c r="AT12" s="263">
        <f t="shared" si="19"/>
        <v>0</v>
      </c>
      <c r="AU12" s="262">
        <f t="shared" si="8"/>
        <v>0</v>
      </c>
      <c r="AV12" s="129">
        <f t="shared" si="9"/>
        <v>0</v>
      </c>
      <c r="AW12" s="263">
        <f t="shared" si="20"/>
        <v>0</v>
      </c>
      <c r="AX12" s="262">
        <f t="shared" si="10"/>
        <v>0</v>
      </c>
      <c r="AY12" s="129">
        <f t="shared" si="11"/>
        <v>0</v>
      </c>
      <c r="AZ12" s="129">
        <f t="shared" si="21"/>
        <v>0</v>
      </c>
      <c r="BA12" s="263">
        <f>IFERROR(IF(VLOOKUP($D12,Listen!$A$2:$F$45,6,0)="Ja",AX12-MAX(AY12:AZ12),AX12-AY12),0)</f>
        <v>0</v>
      </c>
      <c r="BB12" s="262">
        <f t="shared" si="22"/>
        <v>0</v>
      </c>
      <c r="BC12" s="129">
        <f t="shared" si="12"/>
        <v>0</v>
      </c>
      <c r="BD12" s="129">
        <f t="shared" si="23"/>
        <v>0</v>
      </c>
      <c r="BE12" s="263">
        <f>IFERROR(IF(VLOOKUP($D12,Listen!$A$2:$F$45,6,0)="Ja",BB12-MAX(BC12:BD12),BB12-BC12),0)</f>
        <v>0</v>
      </c>
    </row>
    <row r="13" spans="1:57" s="31" customFormat="1" x14ac:dyDescent="0.25">
      <c r="A13" s="189">
        <v>9</v>
      </c>
      <c r="B13" s="135" t="str">
        <f>IF(AND(E13&lt;&gt;0,D13&lt;&gt;0,F13&lt;&gt;0),IF(C13&lt;&gt;0,CONCATENATE(C13,"-AGr",VLOOKUP(D13,Listen!$A$2:$D$45,4,FALSE),"-",E13,"-",F13,),CONCATENATE("AGr",VLOOKUP(D13,Listen!$A$2:$D$45,4,FALSE),"-",E13,"-",F13)),"keine vollständige ID")</f>
        <v>keine vollständige ID</v>
      </c>
      <c r="C13" s="126"/>
      <c r="D13" s="275"/>
      <c r="E13" s="33"/>
      <c r="F13" s="130"/>
      <c r="G13" s="16"/>
      <c r="H13" s="16"/>
      <c r="I13" s="16"/>
      <c r="J13" s="16"/>
      <c r="K13" s="16"/>
      <c r="L13" s="94">
        <f>IF(E13&gt;A_Stammdaten!$B$10,0,G13+H13-J13)</f>
        <v>0</v>
      </c>
      <c r="M13" s="16"/>
      <c r="N13" s="16"/>
      <c r="O13" s="16"/>
      <c r="P13" s="54">
        <f t="shared" si="0"/>
        <v>0</v>
      </c>
      <c r="Q13" s="33"/>
      <c r="R13" s="33"/>
      <c r="S13" s="33"/>
      <c r="T13" s="33"/>
      <c r="U13" s="33"/>
      <c r="V13" s="33"/>
      <c r="W13" s="55" t="str">
        <f t="shared" si="1"/>
        <v>-</v>
      </c>
      <c r="X13" s="55" t="str">
        <f t="shared" si="2"/>
        <v>-</v>
      </c>
      <c r="Y13" s="55">
        <f>IF(ISBLANK($D13),0,VLOOKUP($D13,Listen!$A$2:$C$45,2,FALSE))</f>
        <v>0</v>
      </c>
      <c r="Z13" s="55">
        <f>IF(ISBLANK($D13),0,VLOOKUP($D13,Listen!$A$2:$C$45,3,FALSE))</f>
        <v>0</v>
      </c>
      <c r="AA13" s="45">
        <f t="shared" si="13"/>
        <v>0</v>
      </c>
      <c r="AB13" s="45">
        <f t="shared" si="13"/>
        <v>0</v>
      </c>
      <c r="AC13" s="45">
        <f>IFERROR(IF(OR($R13&lt;&gt;"Ja",VLOOKUP($D13,Listen!$A$2:$F$45,5,0)="Nein",E13&lt;IF(D13="LNG Anbindungsanlagen gemäß separater Festlegung",2022,2023)),$Y13,$W13),0)</f>
        <v>0</v>
      </c>
      <c r="AD13" s="45">
        <f>IFERROR(IF(OR($R13&lt;&gt;"Ja",VLOOKUP($D13,Listen!$A$2:$F$45,5,0)="Nein",E13&lt;IF(D13="LNG Anbindungsanlagen gemäß separater Festlegung",2022,2023)),$Y13,$W13),0)</f>
        <v>0</v>
      </c>
      <c r="AE13" s="45">
        <f>IFERROR(IF(OR($S13&lt;&gt;"Ja",VLOOKUP($D13,Listen!$A$2:$F$45,6,0)="Nein"),$Y13,$X13),0)</f>
        <v>0</v>
      </c>
      <c r="AF13" s="45">
        <f>IFERROR(IF(OR($S13&lt;&gt;"Ja",VLOOKUP($D13,Listen!$A$2:$F$45,6,0)="Nein"),$Y13,$X13),0)</f>
        <v>0</v>
      </c>
      <c r="AG13" s="45">
        <f>IFERROR(IF(OR($S13&lt;&gt;"Ja",VLOOKUP($D13,Listen!$A$2:$F$45,6,0)="Nein"),$Y13,$X13),0)</f>
        <v>0</v>
      </c>
      <c r="AH13" s="47">
        <f t="shared" si="14"/>
        <v>0</v>
      </c>
      <c r="AI13" s="122">
        <f>IFERROR(IF(VLOOKUP($D13,Listen!$A$2:$F$45,6,0)="Ja",MAX(BC13:BD13),D_SAV!$BC13),0)</f>
        <v>0</v>
      </c>
      <c r="AJ13" s="47">
        <f t="shared" si="15"/>
        <v>0</v>
      </c>
      <c r="AK13" s="30"/>
      <c r="AL13" s="262">
        <f t="shared" si="16"/>
        <v>0</v>
      </c>
      <c r="AM13" s="129">
        <f t="shared" si="3"/>
        <v>0</v>
      </c>
      <c r="AN13" s="263">
        <f t="shared" si="17"/>
        <v>0</v>
      </c>
      <c r="AO13" s="262">
        <f t="shared" si="4"/>
        <v>0</v>
      </c>
      <c r="AP13" s="129">
        <f t="shared" si="5"/>
        <v>0</v>
      </c>
      <c r="AQ13" s="263">
        <f t="shared" si="18"/>
        <v>0</v>
      </c>
      <c r="AR13" s="262">
        <f t="shared" si="6"/>
        <v>0</v>
      </c>
      <c r="AS13" s="129">
        <f t="shared" si="7"/>
        <v>0</v>
      </c>
      <c r="AT13" s="263">
        <f t="shared" si="19"/>
        <v>0</v>
      </c>
      <c r="AU13" s="262">
        <f t="shared" si="8"/>
        <v>0</v>
      </c>
      <c r="AV13" s="129">
        <f t="shared" si="9"/>
        <v>0</v>
      </c>
      <c r="AW13" s="263">
        <f t="shared" si="20"/>
        <v>0</v>
      </c>
      <c r="AX13" s="262">
        <f t="shared" si="10"/>
        <v>0</v>
      </c>
      <c r="AY13" s="129">
        <f t="shared" si="11"/>
        <v>0</v>
      </c>
      <c r="AZ13" s="129">
        <f t="shared" si="21"/>
        <v>0</v>
      </c>
      <c r="BA13" s="263">
        <f>IFERROR(IF(VLOOKUP($D13,Listen!$A$2:$F$45,6,0)="Ja",AX13-MAX(AY13:AZ13),AX13-AY13),0)</f>
        <v>0</v>
      </c>
      <c r="BB13" s="262">
        <f t="shared" si="22"/>
        <v>0</v>
      </c>
      <c r="BC13" s="129">
        <f t="shared" si="12"/>
        <v>0</v>
      </c>
      <c r="BD13" s="129">
        <f t="shared" si="23"/>
        <v>0</v>
      </c>
      <c r="BE13" s="263">
        <f>IFERROR(IF(VLOOKUP($D13,Listen!$A$2:$F$45,6,0)="Ja",BB13-MAX(BC13:BD13),BB13-BC13),0)</f>
        <v>0</v>
      </c>
    </row>
    <row r="14" spans="1:57" s="31" customFormat="1" x14ac:dyDescent="0.25">
      <c r="A14" s="189">
        <v>10</v>
      </c>
      <c r="B14" s="135" t="str">
        <f>IF(AND(E14&lt;&gt;0,D14&lt;&gt;0,F14&lt;&gt;0),IF(C14&lt;&gt;0,CONCATENATE(C14,"-AGr",VLOOKUP(D14,Listen!$A$2:$D$45,4,FALSE),"-",E14,"-",F14,),CONCATENATE("AGr",VLOOKUP(D14,Listen!$A$2:$D$45,4,FALSE),"-",E14,"-",F14)),"keine vollständige ID")</f>
        <v>keine vollständige ID</v>
      </c>
      <c r="C14" s="126"/>
      <c r="D14" s="274"/>
      <c r="E14" s="33"/>
      <c r="F14" s="130"/>
      <c r="G14" s="16"/>
      <c r="H14" s="16"/>
      <c r="I14" s="16"/>
      <c r="J14" s="16"/>
      <c r="K14" s="16"/>
      <c r="L14" s="94">
        <f>IF(E14&gt;A_Stammdaten!$B$10,0,G14+H14-J14)</f>
        <v>0</v>
      </c>
      <c r="M14" s="16"/>
      <c r="N14" s="16"/>
      <c r="O14" s="16"/>
      <c r="P14" s="54">
        <f t="shared" si="0"/>
        <v>0</v>
      </c>
      <c r="Q14" s="33"/>
      <c r="R14" s="33"/>
      <c r="S14" s="33"/>
      <c r="T14" s="33"/>
      <c r="U14" s="33"/>
      <c r="V14" s="33"/>
      <c r="W14" s="55" t="str">
        <f t="shared" si="1"/>
        <v>-</v>
      </c>
      <c r="X14" s="55" t="str">
        <f t="shared" si="2"/>
        <v>-</v>
      </c>
      <c r="Y14" s="55">
        <f>IF(ISBLANK($D14),0,VLOOKUP($D14,Listen!$A$2:$C$45,2,FALSE))</f>
        <v>0</v>
      </c>
      <c r="Z14" s="55">
        <f>IF(ISBLANK($D14),0,VLOOKUP($D14,Listen!$A$2:$C$45,3,FALSE))</f>
        <v>0</v>
      </c>
      <c r="AA14" s="45">
        <f t="shared" si="13"/>
        <v>0</v>
      </c>
      <c r="AB14" s="45">
        <f t="shared" si="13"/>
        <v>0</v>
      </c>
      <c r="AC14" s="45">
        <f>IFERROR(IF(OR($R14&lt;&gt;"Ja",VLOOKUP($D14,Listen!$A$2:$F$45,5,0)="Nein",E14&lt;IF(D14="LNG Anbindungsanlagen gemäß separater Festlegung",2022,2023)),$Y14,$W14),0)</f>
        <v>0</v>
      </c>
      <c r="AD14" s="45">
        <f>IFERROR(IF(OR($R14&lt;&gt;"Ja",VLOOKUP($D14,Listen!$A$2:$F$45,5,0)="Nein",E14&lt;IF(D14="LNG Anbindungsanlagen gemäß separater Festlegung",2022,2023)),$Y14,$W14),0)</f>
        <v>0</v>
      </c>
      <c r="AE14" s="45">
        <f>IFERROR(IF(OR($S14&lt;&gt;"Ja",VLOOKUP($D14,Listen!$A$2:$F$45,6,0)="Nein"),$Y14,$X14),0)</f>
        <v>0</v>
      </c>
      <c r="AF14" s="45">
        <f>IFERROR(IF(OR($S14&lt;&gt;"Ja",VLOOKUP($D14,Listen!$A$2:$F$45,6,0)="Nein"),$Y14,$X14),0)</f>
        <v>0</v>
      </c>
      <c r="AG14" s="45">
        <f>IFERROR(IF(OR($S14&lt;&gt;"Ja",VLOOKUP($D14,Listen!$A$2:$F$45,6,0)="Nein"),$Y14,$X14),0)</f>
        <v>0</v>
      </c>
      <c r="AH14" s="47">
        <f t="shared" si="14"/>
        <v>0</v>
      </c>
      <c r="AI14" s="122">
        <f>IFERROR(IF(VLOOKUP($D14,Listen!$A$2:$F$45,6,0)="Ja",MAX(BC14:BD14),D_SAV!$BC14),0)</f>
        <v>0</v>
      </c>
      <c r="AJ14" s="47">
        <f t="shared" si="15"/>
        <v>0</v>
      </c>
      <c r="AL14" s="262">
        <f t="shared" si="16"/>
        <v>0</v>
      </c>
      <c r="AM14" s="129">
        <f t="shared" si="3"/>
        <v>0</v>
      </c>
      <c r="AN14" s="263">
        <f t="shared" si="17"/>
        <v>0</v>
      </c>
      <c r="AO14" s="262">
        <f t="shared" si="4"/>
        <v>0</v>
      </c>
      <c r="AP14" s="129">
        <f t="shared" si="5"/>
        <v>0</v>
      </c>
      <c r="AQ14" s="263">
        <f t="shared" si="18"/>
        <v>0</v>
      </c>
      <c r="AR14" s="262">
        <f t="shared" si="6"/>
        <v>0</v>
      </c>
      <c r="AS14" s="129">
        <f t="shared" si="7"/>
        <v>0</v>
      </c>
      <c r="AT14" s="263">
        <f t="shared" si="19"/>
        <v>0</v>
      </c>
      <c r="AU14" s="262">
        <f t="shared" si="8"/>
        <v>0</v>
      </c>
      <c r="AV14" s="129">
        <f t="shared" si="9"/>
        <v>0</v>
      </c>
      <c r="AW14" s="263">
        <f t="shared" si="20"/>
        <v>0</v>
      </c>
      <c r="AX14" s="262">
        <f t="shared" si="10"/>
        <v>0</v>
      </c>
      <c r="AY14" s="129">
        <f t="shared" si="11"/>
        <v>0</v>
      </c>
      <c r="AZ14" s="129">
        <f t="shared" si="21"/>
        <v>0</v>
      </c>
      <c r="BA14" s="263">
        <f>IFERROR(IF(VLOOKUP($D14,Listen!$A$2:$F$45,6,0)="Ja",AX14-MAX(AY14:AZ14),AX14-AY14),0)</f>
        <v>0</v>
      </c>
      <c r="BB14" s="262">
        <f t="shared" si="22"/>
        <v>0</v>
      </c>
      <c r="BC14" s="129">
        <f t="shared" si="12"/>
        <v>0</v>
      </c>
      <c r="BD14" s="129">
        <f t="shared" si="23"/>
        <v>0</v>
      </c>
      <c r="BE14" s="263">
        <f>IFERROR(IF(VLOOKUP($D14,Listen!$A$2:$F$45,6,0)="Ja",BB14-MAX(BC14:BD14),BB14-BC14),0)</f>
        <v>0</v>
      </c>
    </row>
    <row r="15" spans="1:57" s="31" customFormat="1" x14ac:dyDescent="0.25">
      <c r="A15" s="189">
        <v>11</v>
      </c>
      <c r="B15" s="135" t="str">
        <f>IF(AND(E15&lt;&gt;0,D15&lt;&gt;0,F15&lt;&gt;0),IF(C15&lt;&gt;0,CONCATENATE(C15,"-AGr",VLOOKUP(D15,Listen!$A$2:$D$45,4,FALSE),"-",E15,"-",F15,),CONCATENATE("AGr",VLOOKUP(D15,Listen!$A$2:$D$45,4,FALSE),"-",E15,"-",F15)),"keine vollständige ID")</f>
        <v>keine vollständige ID</v>
      </c>
      <c r="C15" s="126"/>
      <c r="D15" s="275"/>
      <c r="E15" s="33"/>
      <c r="F15" s="130"/>
      <c r="G15" s="16"/>
      <c r="H15" s="16"/>
      <c r="I15" s="16"/>
      <c r="J15" s="16"/>
      <c r="K15" s="16"/>
      <c r="L15" s="94">
        <f>IF(E15&gt;A_Stammdaten!$B$10,0,G15+H15-J15)</f>
        <v>0</v>
      </c>
      <c r="M15" s="16"/>
      <c r="N15" s="16"/>
      <c r="O15" s="16"/>
      <c r="P15" s="54">
        <f t="shared" si="0"/>
        <v>0</v>
      </c>
      <c r="Q15" s="33"/>
      <c r="R15" s="33"/>
      <c r="S15" s="33"/>
      <c r="T15" s="33"/>
      <c r="U15" s="33"/>
      <c r="V15" s="33"/>
      <c r="W15" s="55" t="str">
        <f t="shared" si="1"/>
        <v>-</v>
      </c>
      <c r="X15" s="55" t="str">
        <f t="shared" si="2"/>
        <v>-</v>
      </c>
      <c r="Y15" s="55">
        <f>IF(ISBLANK($D15),0,VLOOKUP($D15,Listen!$A$2:$C$45,2,FALSE))</f>
        <v>0</v>
      </c>
      <c r="Z15" s="55">
        <f>IF(ISBLANK($D15),0,VLOOKUP($D15,Listen!$A$2:$C$45,3,FALSE))</f>
        <v>0</v>
      </c>
      <c r="AA15" s="45">
        <f t="shared" si="13"/>
        <v>0</v>
      </c>
      <c r="AB15" s="45">
        <f t="shared" si="13"/>
        <v>0</v>
      </c>
      <c r="AC15" s="45">
        <f>IFERROR(IF(OR($R15&lt;&gt;"Ja",VLOOKUP($D15,Listen!$A$2:$F$45,5,0)="Nein",E15&lt;IF(D15="LNG Anbindungsanlagen gemäß separater Festlegung",2022,2023)),$Y15,$W15),0)</f>
        <v>0</v>
      </c>
      <c r="AD15" s="45">
        <f>IFERROR(IF(OR($R15&lt;&gt;"Ja",VLOOKUP($D15,Listen!$A$2:$F$45,5,0)="Nein",E15&lt;IF(D15="LNG Anbindungsanlagen gemäß separater Festlegung",2022,2023)),$Y15,$W15),0)</f>
        <v>0</v>
      </c>
      <c r="AE15" s="45">
        <f>IFERROR(IF(OR($S15&lt;&gt;"Ja",VLOOKUP($D15,Listen!$A$2:$F$45,6,0)="Nein"),$Y15,$X15),0)</f>
        <v>0</v>
      </c>
      <c r="AF15" s="45">
        <f>IFERROR(IF(OR($S15&lt;&gt;"Ja",VLOOKUP($D15,Listen!$A$2:$F$45,6,0)="Nein"),$Y15,$X15),0)</f>
        <v>0</v>
      </c>
      <c r="AG15" s="45">
        <f>IFERROR(IF(OR($S15&lt;&gt;"Ja",VLOOKUP($D15,Listen!$A$2:$F$45,6,0)="Nein"),$Y15,$X15),0)</f>
        <v>0</v>
      </c>
      <c r="AH15" s="47">
        <f t="shared" si="14"/>
        <v>0</v>
      </c>
      <c r="AI15" s="122">
        <f>IFERROR(IF(VLOOKUP($D15,Listen!$A$2:$F$45,6,0)="Ja",MAX(BC15:BD15),D_SAV!$BC15),0)</f>
        <v>0</v>
      </c>
      <c r="AJ15" s="47">
        <f t="shared" si="15"/>
        <v>0</v>
      </c>
      <c r="AL15" s="262">
        <f t="shared" si="16"/>
        <v>0</v>
      </c>
      <c r="AM15" s="129">
        <f t="shared" si="3"/>
        <v>0</v>
      </c>
      <c r="AN15" s="263">
        <f t="shared" si="17"/>
        <v>0</v>
      </c>
      <c r="AO15" s="262">
        <f t="shared" si="4"/>
        <v>0</v>
      </c>
      <c r="AP15" s="129">
        <f t="shared" si="5"/>
        <v>0</v>
      </c>
      <c r="AQ15" s="263">
        <f t="shared" si="18"/>
        <v>0</v>
      </c>
      <c r="AR15" s="262">
        <f t="shared" si="6"/>
        <v>0</v>
      </c>
      <c r="AS15" s="129">
        <f t="shared" si="7"/>
        <v>0</v>
      </c>
      <c r="AT15" s="263">
        <f t="shared" si="19"/>
        <v>0</v>
      </c>
      <c r="AU15" s="262">
        <f t="shared" si="8"/>
        <v>0</v>
      </c>
      <c r="AV15" s="129">
        <f t="shared" si="9"/>
        <v>0</v>
      </c>
      <c r="AW15" s="263">
        <f t="shared" si="20"/>
        <v>0</v>
      </c>
      <c r="AX15" s="262">
        <f t="shared" si="10"/>
        <v>0</v>
      </c>
      <c r="AY15" s="129">
        <f t="shared" si="11"/>
        <v>0</v>
      </c>
      <c r="AZ15" s="129">
        <f t="shared" si="21"/>
        <v>0</v>
      </c>
      <c r="BA15" s="263">
        <f>IFERROR(IF(VLOOKUP($D15,Listen!$A$2:$F$45,6,0)="Ja",AX15-MAX(AY15:AZ15),AX15-AY15),0)</f>
        <v>0</v>
      </c>
      <c r="BB15" s="262">
        <f t="shared" si="22"/>
        <v>0</v>
      </c>
      <c r="BC15" s="129">
        <f t="shared" si="12"/>
        <v>0</v>
      </c>
      <c r="BD15" s="129">
        <f t="shared" si="23"/>
        <v>0</v>
      </c>
      <c r="BE15" s="263">
        <f>IFERROR(IF(VLOOKUP($D15,Listen!$A$2:$F$45,6,0)="Ja",BB15-MAX(BC15:BD15),BB15-BC15),0)</f>
        <v>0</v>
      </c>
    </row>
    <row r="16" spans="1:57" s="31" customFormat="1" x14ac:dyDescent="0.25">
      <c r="A16" s="189">
        <v>12</v>
      </c>
      <c r="B16" s="135" t="str">
        <f>IF(AND(E16&lt;&gt;0,D16&lt;&gt;0,F16&lt;&gt;0),IF(C16&lt;&gt;0,CONCATENATE(C16,"-AGr",VLOOKUP(D16,Listen!$A$2:$D$45,4,FALSE),"-",E16,"-",F16,),CONCATENATE("AGr",VLOOKUP(D16,Listen!$A$2:$D$45,4,FALSE),"-",E16,"-",F16)),"keine vollständige ID")</f>
        <v>keine vollständige ID</v>
      </c>
      <c r="C16" s="126"/>
      <c r="D16" s="275"/>
      <c r="E16" s="33"/>
      <c r="F16" s="130"/>
      <c r="G16" s="16"/>
      <c r="H16" s="16"/>
      <c r="I16" s="16"/>
      <c r="J16" s="16"/>
      <c r="K16" s="16"/>
      <c r="L16" s="94">
        <f>IF(E16&gt;A_Stammdaten!$B$10,0,G16+H16-J16)</f>
        <v>0</v>
      </c>
      <c r="M16" s="16"/>
      <c r="N16" s="16"/>
      <c r="O16" s="16"/>
      <c r="P16" s="54">
        <f t="shared" si="0"/>
        <v>0</v>
      </c>
      <c r="Q16" s="33"/>
      <c r="R16" s="33"/>
      <c r="S16" s="33"/>
      <c r="T16" s="33"/>
      <c r="U16" s="33"/>
      <c r="V16" s="33"/>
      <c r="W16" s="55" t="str">
        <f t="shared" si="1"/>
        <v>-</v>
      </c>
      <c r="X16" s="55" t="str">
        <f t="shared" si="2"/>
        <v>-</v>
      </c>
      <c r="Y16" s="55">
        <f>IF(ISBLANK($D16),0,VLOOKUP($D16,Listen!$A$2:$C$45,2,FALSE))</f>
        <v>0</v>
      </c>
      <c r="Z16" s="55">
        <f>IF(ISBLANK($D16),0,VLOOKUP($D16,Listen!$A$2:$C$45,3,FALSE))</f>
        <v>0</v>
      </c>
      <c r="AA16" s="45">
        <f t="shared" si="13"/>
        <v>0</v>
      </c>
      <c r="AB16" s="45">
        <f t="shared" si="13"/>
        <v>0</v>
      </c>
      <c r="AC16" s="45">
        <f>IFERROR(IF(OR($R16&lt;&gt;"Ja",VLOOKUP($D16,Listen!$A$2:$F$45,5,0)="Nein",E16&lt;IF(D16="LNG Anbindungsanlagen gemäß separater Festlegung",2022,2023)),$Y16,$W16),0)</f>
        <v>0</v>
      </c>
      <c r="AD16" s="45">
        <f>IFERROR(IF(OR($R16&lt;&gt;"Ja",VLOOKUP($D16,Listen!$A$2:$F$45,5,0)="Nein",E16&lt;IF(D16="LNG Anbindungsanlagen gemäß separater Festlegung",2022,2023)),$Y16,$W16),0)</f>
        <v>0</v>
      </c>
      <c r="AE16" s="45">
        <f>IFERROR(IF(OR($S16&lt;&gt;"Ja",VLOOKUP($D16,Listen!$A$2:$F$45,6,0)="Nein"),$Y16,$X16),0)</f>
        <v>0</v>
      </c>
      <c r="AF16" s="45">
        <f>IFERROR(IF(OR($S16&lt;&gt;"Ja",VLOOKUP($D16,Listen!$A$2:$F$45,6,0)="Nein"),$Y16,$X16),0)</f>
        <v>0</v>
      </c>
      <c r="AG16" s="45">
        <f>IFERROR(IF(OR($S16&lt;&gt;"Ja",VLOOKUP($D16,Listen!$A$2:$F$45,6,0)="Nein"),$Y16,$X16),0)</f>
        <v>0</v>
      </c>
      <c r="AH16" s="47">
        <f t="shared" si="14"/>
        <v>0</v>
      </c>
      <c r="AI16" s="122">
        <f>IFERROR(IF(VLOOKUP($D16,Listen!$A$2:$F$45,6,0)="Ja",MAX(BC16:BD16),D_SAV!$BC16),0)</f>
        <v>0</v>
      </c>
      <c r="AJ16" s="47">
        <f t="shared" si="15"/>
        <v>0</v>
      </c>
      <c r="AL16" s="262">
        <f t="shared" si="16"/>
        <v>0</v>
      </c>
      <c r="AM16" s="129">
        <f t="shared" si="3"/>
        <v>0</v>
      </c>
      <c r="AN16" s="263">
        <f t="shared" si="17"/>
        <v>0</v>
      </c>
      <c r="AO16" s="262">
        <f t="shared" si="4"/>
        <v>0</v>
      </c>
      <c r="AP16" s="129">
        <f t="shared" si="5"/>
        <v>0</v>
      </c>
      <c r="AQ16" s="263">
        <f t="shared" si="18"/>
        <v>0</v>
      </c>
      <c r="AR16" s="262">
        <f t="shared" si="6"/>
        <v>0</v>
      </c>
      <c r="AS16" s="129">
        <f t="shared" si="7"/>
        <v>0</v>
      </c>
      <c r="AT16" s="263">
        <f t="shared" si="19"/>
        <v>0</v>
      </c>
      <c r="AU16" s="262">
        <f t="shared" si="8"/>
        <v>0</v>
      </c>
      <c r="AV16" s="129">
        <f t="shared" si="9"/>
        <v>0</v>
      </c>
      <c r="AW16" s="263">
        <f t="shared" si="20"/>
        <v>0</v>
      </c>
      <c r="AX16" s="262">
        <f t="shared" si="10"/>
        <v>0</v>
      </c>
      <c r="AY16" s="129">
        <f t="shared" si="11"/>
        <v>0</v>
      </c>
      <c r="AZ16" s="129">
        <f t="shared" si="21"/>
        <v>0</v>
      </c>
      <c r="BA16" s="263">
        <f>IFERROR(IF(VLOOKUP($D16,Listen!$A$2:$F$45,6,0)="Ja",AX16-MAX(AY16:AZ16),AX16-AY16),0)</f>
        <v>0</v>
      </c>
      <c r="BB16" s="262">
        <f t="shared" si="22"/>
        <v>0</v>
      </c>
      <c r="BC16" s="129">
        <f t="shared" si="12"/>
        <v>0</v>
      </c>
      <c r="BD16" s="129">
        <f t="shared" si="23"/>
        <v>0</v>
      </c>
      <c r="BE16" s="263">
        <f>IFERROR(IF(VLOOKUP($D16,Listen!$A$2:$F$45,6,0)="Ja",BB16-MAX(BC16:BD16),BB16-BC16),0)</f>
        <v>0</v>
      </c>
    </row>
    <row r="17" spans="1:57" s="31" customFormat="1" x14ac:dyDescent="0.25">
      <c r="A17" s="189">
        <v>13</v>
      </c>
      <c r="B17" s="135" t="str">
        <f>IF(AND(E17&lt;&gt;0,D17&lt;&gt;0,F17&lt;&gt;0),IF(C17&lt;&gt;0,CONCATENATE(C17,"-AGr",VLOOKUP(D17,Listen!$A$2:$D$45,4,FALSE),"-",E17,"-",F17,),CONCATENATE("AGr",VLOOKUP(D17,Listen!$A$2:$D$45,4,FALSE),"-",E17,"-",F17)),"keine vollständige ID")</f>
        <v>keine vollständige ID</v>
      </c>
      <c r="C17" s="126"/>
      <c r="D17" s="275"/>
      <c r="E17" s="33"/>
      <c r="F17" s="130"/>
      <c r="G17" s="16"/>
      <c r="H17" s="16"/>
      <c r="I17" s="16"/>
      <c r="J17" s="16"/>
      <c r="K17" s="16"/>
      <c r="L17" s="94">
        <f>IF(E17&gt;A_Stammdaten!$B$10,0,G17+H17-J17)</f>
        <v>0</v>
      </c>
      <c r="M17" s="16"/>
      <c r="N17" s="16"/>
      <c r="O17" s="16"/>
      <c r="P17" s="54">
        <f t="shared" si="0"/>
        <v>0</v>
      </c>
      <c r="Q17" s="33"/>
      <c r="R17" s="33"/>
      <c r="S17" s="33"/>
      <c r="T17" s="33"/>
      <c r="U17" s="33"/>
      <c r="V17" s="33"/>
      <c r="W17" s="55" t="str">
        <f t="shared" si="1"/>
        <v>-</v>
      </c>
      <c r="X17" s="55" t="str">
        <f t="shared" si="2"/>
        <v>-</v>
      </c>
      <c r="Y17" s="55">
        <f>IF(ISBLANK($D17),0,VLOOKUP($D17,Listen!$A$2:$C$45,2,FALSE))</f>
        <v>0</v>
      </c>
      <c r="Z17" s="55">
        <f>IF(ISBLANK($D17),0,VLOOKUP($D17,Listen!$A$2:$C$45,3,FALSE))</f>
        <v>0</v>
      </c>
      <c r="AA17" s="45">
        <f t="shared" si="13"/>
        <v>0</v>
      </c>
      <c r="AB17" s="45">
        <f t="shared" si="13"/>
        <v>0</v>
      </c>
      <c r="AC17" s="45">
        <f>IFERROR(IF(OR($R17&lt;&gt;"Ja",VLOOKUP($D17,Listen!$A$2:$F$45,5,0)="Nein",E17&lt;IF(D17="LNG Anbindungsanlagen gemäß separater Festlegung",2022,2023)),$Y17,$W17),0)</f>
        <v>0</v>
      </c>
      <c r="AD17" s="45">
        <f>IFERROR(IF(OR($R17&lt;&gt;"Ja",VLOOKUP($D17,Listen!$A$2:$F$45,5,0)="Nein",E17&lt;IF(D17="LNG Anbindungsanlagen gemäß separater Festlegung",2022,2023)),$Y17,$W17),0)</f>
        <v>0</v>
      </c>
      <c r="AE17" s="45">
        <f>IFERROR(IF(OR($S17&lt;&gt;"Ja",VLOOKUP($D17,Listen!$A$2:$F$45,6,0)="Nein"),$Y17,$X17),0)</f>
        <v>0</v>
      </c>
      <c r="AF17" s="45">
        <f>IFERROR(IF(OR($S17&lt;&gt;"Ja",VLOOKUP($D17,Listen!$A$2:$F$45,6,0)="Nein"),$Y17,$X17),0)</f>
        <v>0</v>
      </c>
      <c r="AG17" s="45">
        <f>IFERROR(IF(OR($S17&lt;&gt;"Ja",VLOOKUP($D17,Listen!$A$2:$F$45,6,0)="Nein"),$Y17,$X17),0)</f>
        <v>0</v>
      </c>
      <c r="AH17" s="47">
        <f t="shared" si="14"/>
        <v>0</v>
      </c>
      <c r="AI17" s="122">
        <f>IFERROR(IF(VLOOKUP($D17,Listen!$A$2:$F$45,6,0)="Ja",MAX(BC17:BD17),D_SAV!$BC17),0)</f>
        <v>0</v>
      </c>
      <c r="AJ17" s="47">
        <f t="shared" si="15"/>
        <v>0</v>
      </c>
      <c r="AL17" s="262">
        <f t="shared" si="16"/>
        <v>0</v>
      </c>
      <c r="AM17" s="129">
        <f t="shared" si="3"/>
        <v>0</v>
      </c>
      <c r="AN17" s="263">
        <f t="shared" si="17"/>
        <v>0</v>
      </c>
      <c r="AO17" s="262">
        <f t="shared" si="4"/>
        <v>0</v>
      </c>
      <c r="AP17" s="129">
        <f t="shared" si="5"/>
        <v>0</v>
      </c>
      <c r="AQ17" s="263">
        <f t="shared" si="18"/>
        <v>0</v>
      </c>
      <c r="AR17" s="262">
        <f t="shared" si="6"/>
        <v>0</v>
      </c>
      <c r="AS17" s="129">
        <f t="shared" si="7"/>
        <v>0</v>
      </c>
      <c r="AT17" s="263">
        <f t="shared" si="19"/>
        <v>0</v>
      </c>
      <c r="AU17" s="262">
        <f t="shared" si="8"/>
        <v>0</v>
      </c>
      <c r="AV17" s="129">
        <f t="shared" si="9"/>
        <v>0</v>
      </c>
      <c r="AW17" s="263">
        <f t="shared" si="20"/>
        <v>0</v>
      </c>
      <c r="AX17" s="262">
        <f t="shared" si="10"/>
        <v>0</v>
      </c>
      <c r="AY17" s="129">
        <f t="shared" si="11"/>
        <v>0</v>
      </c>
      <c r="AZ17" s="129">
        <f t="shared" si="21"/>
        <v>0</v>
      </c>
      <c r="BA17" s="263">
        <f>IFERROR(IF(VLOOKUP($D17,Listen!$A$2:$F$45,6,0)="Ja",AX17-MAX(AY17:AZ17),AX17-AY17),0)</f>
        <v>0</v>
      </c>
      <c r="BB17" s="262">
        <f t="shared" si="22"/>
        <v>0</v>
      </c>
      <c r="BC17" s="129">
        <f t="shared" si="12"/>
        <v>0</v>
      </c>
      <c r="BD17" s="129">
        <f t="shared" si="23"/>
        <v>0</v>
      </c>
      <c r="BE17" s="263">
        <f>IFERROR(IF(VLOOKUP($D17,Listen!$A$2:$F$45,6,0)="Ja",BB17-MAX(BC17:BD17),BB17-BC17),0)</f>
        <v>0</v>
      </c>
    </row>
    <row r="18" spans="1:57" s="31" customFormat="1" x14ac:dyDescent="0.25">
      <c r="A18" s="189">
        <v>14</v>
      </c>
      <c r="B18" s="135" t="str">
        <f>IF(AND(E18&lt;&gt;0,D18&lt;&gt;0,F18&lt;&gt;0),IF(C18&lt;&gt;0,CONCATENATE(C18,"-AGr",VLOOKUP(D18,Listen!$A$2:$D$45,4,FALSE),"-",E18,"-",F18,),CONCATENATE("AGr",VLOOKUP(D18,Listen!$A$2:$D$45,4,FALSE),"-",E18,"-",F18)),"keine vollständige ID")</f>
        <v>keine vollständige ID</v>
      </c>
      <c r="C18" s="126"/>
      <c r="D18" s="275"/>
      <c r="E18" s="33"/>
      <c r="F18" s="130"/>
      <c r="G18" s="16"/>
      <c r="H18" s="16"/>
      <c r="I18" s="16"/>
      <c r="J18" s="16"/>
      <c r="K18" s="16"/>
      <c r="L18" s="94">
        <f>IF(E18&gt;A_Stammdaten!$B$10,0,G18+H18-J18)</f>
        <v>0</v>
      </c>
      <c r="M18" s="16"/>
      <c r="N18" s="16"/>
      <c r="O18" s="16"/>
      <c r="P18" s="54">
        <f t="shared" si="0"/>
        <v>0</v>
      </c>
      <c r="Q18" s="33"/>
      <c r="R18" s="33"/>
      <c r="S18" s="33"/>
      <c r="T18" s="33"/>
      <c r="U18" s="33"/>
      <c r="V18" s="33"/>
      <c r="W18" s="55" t="str">
        <f t="shared" si="1"/>
        <v>-</v>
      </c>
      <c r="X18" s="55" t="str">
        <f t="shared" si="2"/>
        <v>-</v>
      </c>
      <c r="Y18" s="55">
        <f>IF(ISBLANK($D18),0,VLOOKUP($D18,Listen!$A$2:$C$45,2,FALSE))</f>
        <v>0</v>
      </c>
      <c r="Z18" s="55">
        <f>IF(ISBLANK($D18),0,VLOOKUP($D18,Listen!$A$2:$C$45,3,FALSE))</f>
        <v>0</v>
      </c>
      <c r="AA18" s="45">
        <f t="shared" si="13"/>
        <v>0</v>
      </c>
      <c r="AB18" s="45">
        <f t="shared" si="13"/>
        <v>0</v>
      </c>
      <c r="AC18" s="45">
        <f>IFERROR(IF(OR($R18&lt;&gt;"Ja",VLOOKUP($D18,Listen!$A$2:$F$45,5,0)="Nein",E18&lt;IF(D18="LNG Anbindungsanlagen gemäß separater Festlegung",2022,2023)),$Y18,$W18),0)</f>
        <v>0</v>
      </c>
      <c r="AD18" s="45">
        <f>IFERROR(IF(OR($R18&lt;&gt;"Ja",VLOOKUP($D18,Listen!$A$2:$F$45,5,0)="Nein",E18&lt;IF(D18="LNG Anbindungsanlagen gemäß separater Festlegung",2022,2023)),$Y18,$W18),0)</f>
        <v>0</v>
      </c>
      <c r="AE18" s="45">
        <f>IFERROR(IF(OR($S18&lt;&gt;"Ja",VLOOKUP($D18,Listen!$A$2:$F$45,6,0)="Nein"),$Y18,$X18),0)</f>
        <v>0</v>
      </c>
      <c r="AF18" s="45">
        <f>IFERROR(IF(OR($S18&lt;&gt;"Ja",VLOOKUP($D18,Listen!$A$2:$F$45,6,0)="Nein"),$Y18,$X18),0)</f>
        <v>0</v>
      </c>
      <c r="AG18" s="45">
        <f>IFERROR(IF(OR($S18&lt;&gt;"Ja",VLOOKUP($D18,Listen!$A$2:$F$45,6,0)="Nein"),$Y18,$X18),0)</f>
        <v>0</v>
      </c>
      <c r="AH18" s="47">
        <f t="shared" si="14"/>
        <v>0</v>
      </c>
      <c r="AI18" s="122">
        <f>IFERROR(IF(VLOOKUP($D18,Listen!$A$2:$F$45,6,0)="Ja",MAX(BC18:BD18),D_SAV!$BC18),0)</f>
        <v>0</v>
      </c>
      <c r="AJ18" s="47">
        <f t="shared" si="15"/>
        <v>0</v>
      </c>
      <c r="AL18" s="262">
        <f t="shared" si="16"/>
        <v>0</v>
      </c>
      <c r="AM18" s="129">
        <f t="shared" si="3"/>
        <v>0</v>
      </c>
      <c r="AN18" s="263">
        <f t="shared" si="17"/>
        <v>0</v>
      </c>
      <c r="AO18" s="262">
        <f t="shared" si="4"/>
        <v>0</v>
      </c>
      <c r="AP18" s="129">
        <f t="shared" si="5"/>
        <v>0</v>
      </c>
      <c r="AQ18" s="263">
        <f t="shared" si="18"/>
        <v>0</v>
      </c>
      <c r="AR18" s="262">
        <f t="shared" si="6"/>
        <v>0</v>
      </c>
      <c r="AS18" s="129">
        <f t="shared" si="7"/>
        <v>0</v>
      </c>
      <c r="AT18" s="263">
        <f t="shared" si="19"/>
        <v>0</v>
      </c>
      <c r="AU18" s="262">
        <f t="shared" si="8"/>
        <v>0</v>
      </c>
      <c r="AV18" s="129">
        <f t="shared" si="9"/>
        <v>0</v>
      </c>
      <c r="AW18" s="263">
        <f t="shared" si="20"/>
        <v>0</v>
      </c>
      <c r="AX18" s="262">
        <f t="shared" si="10"/>
        <v>0</v>
      </c>
      <c r="AY18" s="129">
        <f t="shared" si="11"/>
        <v>0</v>
      </c>
      <c r="AZ18" s="129">
        <f t="shared" si="21"/>
        <v>0</v>
      </c>
      <c r="BA18" s="263">
        <f>IFERROR(IF(VLOOKUP($D18,Listen!$A$2:$F$45,6,0)="Ja",AX18-MAX(AY18:AZ18),AX18-AY18),0)</f>
        <v>0</v>
      </c>
      <c r="BB18" s="262">
        <f t="shared" si="22"/>
        <v>0</v>
      </c>
      <c r="BC18" s="129">
        <f t="shared" si="12"/>
        <v>0</v>
      </c>
      <c r="BD18" s="129">
        <f t="shared" si="23"/>
        <v>0</v>
      </c>
      <c r="BE18" s="263">
        <f>IFERROR(IF(VLOOKUP($D18,Listen!$A$2:$F$45,6,0)="Ja",BB18-MAX(BC18:BD18),BB18-BC18),0)</f>
        <v>0</v>
      </c>
    </row>
    <row r="19" spans="1:57" s="31" customFormat="1" x14ac:dyDescent="0.25">
      <c r="A19" s="189">
        <v>15</v>
      </c>
      <c r="B19" s="135" t="str">
        <f>IF(AND(E19&lt;&gt;0,D19&lt;&gt;0,F19&lt;&gt;0),IF(C19&lt;&gt;0,CONCATENATE(C19,"-AGr",VLOOKUP(D19,Listen!$A$2:$D$45,4,FALSE),"-",E19,"-",F19,),CONCATENATE("AGr",VLOOKUP(D19,Listen!$A$2:$D$45,4,FALSE),"-",E19,"-",F19)),"keine vollständige ID")</f>
        <v>keine vollständige ID</v>
      </c>
      <c r="C19" s="126"/>
      <c r="D19" s="275"/>
      <c r="E19" s="33"/>
      <c r="F19" s="130"/>
      <c r="G19" s="16"/>
      <c r="H19" s="16"/>
      <c r="I19" s="16"/>
      <c r="J19" s="16"/>
      <c r="K19" s="16"/>
      <c r="L19" s="94">
        <f>IF(E19&gt;A_Stammdaten!$B$10,0,G19+H19-J19)</f>
        <v>0</v>
      </c>
      <c r="M19" s="16"/>
      <c r="N19" s="16"/>
      <c r="O19" s="16"/>
      <c r="P19" s="54">
        <f t="shared" si="0"/>
        <v>0</v>
      </c>
      <c r="Q19" s="33"/>
      <c r="R19" s="33"/>
      <c r="S19" s="33"/>
      <c r="T19" s="33"/>
      <c r="U19" s="33"/>
      <c r="V19" s="33"/>
      <c r="W19" s="55" t="str">
        <f t="shared" si="1"/>
        <v>-</v>
      </c>
      <c r="X19" s="55" t="str">
        <f t="shared" si="2"/>
        <v>-</v>
      </c>
      <c r="Y19" s="55">
        <f>IF(ISBLANK($D19),0,VLOOKUP($D19,Listen!$A$2:$C$45,2,FALSE))</f>
        <v>0</v>
      </c>
      <c r="Z19" s="55">
        <f>IF(ISBLANK($D19),0,VLOOKUP($D19,Listen!$A$2:$C$45,3,FALSE))</f>
        <v>0</v>
      </c>
      <c r="AA19" s="45">
        <f t="shared" si="13"/>
        <v>0</v>
      </c>
      <c r="AB19" s="45">
        <f t="shared" si="13"/>
        <v>0</v>
      </c>
      <c r="AC19" s="45">
        <f>IFERROR(IF(OR($R19&lt;&gt;"Ja",VLOOKUP($D19,Listen!$A$2:$F$45,5,0)="Nein",E19&lt;IF(D19="LNG Anbindungsanlagen gemäß separater Festlegung",2022,2023)),$Y19,$W19),0)</f>
        <v>0</v>
      </c>
      <c r="AD19" s="45">
        <f>IFERROR(IF(OR($R19&lt;&gt;"Ja",VLOOKUP($D19,Listen!$A$2:$F$45,5,0)="Nein",E19&lt;IF(D19="LNG Anbindungsanlagen gemäß separater Festlegung",2022,2023)),$Y19,$W19),0)</f>
        <v>0</v>
      </c>
      <c r="AE19" s="45">
        <f>IFERROR(IF(OR($S19&lt;&gt;"Ja",VLOOKUP($D19,Listen!$A$2:$F$45,6,0)="Nein"),$Y19,$X19),0)</f>
        <v>0</v>
      </c>
      <c r="AF19" s="45">
        <f>IFERROR(IF(OR($S19&lt;&gt;"Ja",VLOOKUP($D19,Listen!$A$2:$F$45,6,0)="Nein"),$Y19,$X19),0)</f>
        <v>0</v>
      </c>
      <c r="AG19" s="45">
        <f>IFERROR(IF(OR($S19&lt;&gt;"Ja",VLOOKUP($D19,Listen!$A$2:$F$45,6,0)="Nein"),$Y19,$X19),0)</f>
        <v>0</v>
      </c>
      <c r="AH19" s="47">
        <f t="shared" si="14"/>
        <v>0</v>
      </c>
      <c r="AI19" s="122">
        <f>IFERROR(IF(VLOOKUP($D19,Listen!$A$2:$F$45,6,0)="Ja",MAX(BC19:BD19),D_SAV!$BC19),0)</f>
        <v>0</v>
      </c>
      <c r="AJ19" s="47">
        <f t="shared" si="15"/>
        <v>0</v>
      </c>
      <c r="AL19" s="262">
        <f t="shared" si="16"/>
        <v>0</v>
      </c>
      <c r="AM19" s="129">
        <f t="shared" si="3"/>
        <v>0</v>
      </c>
      <c r="AN19" s="263">
        <f t="shared" si="17"/>
        <v>0</v>
      </c>
      <c r="AO19" s="262">
        <f t="shared" si="4"/>
        <v>0</v>
      </c>
      <c r="AP19" s="129">
        <f t="shared" si="5"/>
        <v>0</v>
      </c>
      <c r="AQ19" s="263">
        <f t="shared" si="18"/>
        <v>0</v>
      </c>
      <c r="AR19" s="262">
        <f t="shared" si="6"/>
        <v>0</v>
      </c>
      <c r="AS19" s="129">
        <f t="shared" si="7"/>
        <v>0</v>
      </c>
      <c r="AT19" s="263">
        <f t="shared" si="19"/>
        <v>0</v>
      </c>
      <c r="AU19" s="262">
        <f t="shared" si="8"/>
        <v>0</v>
      </c>
      <c r="AV19" s="129">
        <f t="shared" si="9"/>
        <v>0</v>
      </c>
      <c r="AW19" s="263">
        <f t="shared" si="20"/>
        <v>0</v>
      </c>
      <c r="AX19" s="262">
        <f t="shared" si="10"/>
        <v>0</v>
      </c>
      <c r="AY19" s="129">
        <f t="shared" si="11"/>
        <v>0</v>
      </c>
      <c r="AZ19" s="129">
        <f t="shared" si="21"/>
        <v>0</v>
      </c>
      <c r="BA19" s="263">
        <f>IFERROR(IF(VLOOKUP($D19,Listen!$A$2:$F$45,6,0)="Ja",AX19-MAX(AY19:AZ19),AX19-AY19),0)</f>
        <v>0</v>
      </c>
      <c r="BB19" s="262">
        <f t="shared" si="22"/>
        <v>0</v>
      </c>
      <c r="BC19" s="129">
        <f t="shared" si="12"/>
        <v>0</v>
      </c>
      <c r="BD19" s="129">
        <f t="shared" si="23"/>
        <v>0</v>
      </c>
      <c r="BE19" s="263">
        <f>IFERROR(IF(VLOOKUP($D19,Listen!$A$2:$F$45,6,0)="Ja",BB19-MAX(BC19:BD19),BB19-BC19),0)</f>
        <v>0</v>
      </c>
    </row>
    <row r="20" spans="1:57" s="31" customFormat="1" x14ac:dyDescent="0.25">
      <c r="A20" s="189">
        <v>16</v>
      </c>
      <c r="B20" s="135" t="str">
        <f>IF(AND(E20&lt;&gt;0,D20&lt;&gt;0,F20&lt;&gt;0),IF(C20&lt;&gt;0,CONCATENATE(C20,"-AGr",VLOOKUP(D20,Listen!$A$2:$D$45,4,FALSE),"-",E20,"-",F20,),CONCATENATE("AGr",VLOOKUP(D20,Listen!$A$2:$D$45,4,FALSE),"-",E20,"-",F20)),"keine vollständige ID")</f>
        <v>keine vollständige ID</v>
      </c>
      <c r="C20" s="126"/>
      <c r="D20" s="275"/>
      <c r="E20" s="33"/>
      <c r="F20" s="130"/>
      <c r="G20" s="16"/>
      <c r="H20" s="16"/>
      <c r="I20" s="16"/>
      <c r="J20" s="16"/>
      <c r="K20" s="16"/>
      <c r="L20" s="94">
        <f>IF(E20&gt;A_Stammdaten!$B$10,0,G20+H20-J20)</f>
        <v>0</v>
      </c>
      <c r="M20" s="16"/>
      <c r="N20" s="16"/>
      <c r="O20" s="16"/>
      <c r="P20" s="54">
        <f t="shared" si="0"/>
        <v>0</v>
      </c>
      <c r="Q20" s="33"/>
      <c r="R20" s="33"/>
      <c r="S20" s="33"/>
      <c r="T20" s="33"/>
      <c r="U20" s="33"/>
      <c r="V20" s="33"/>
      <c r="W20" s="55" t="str">
        <f t="shared" si="1"/>
        <v>-</v>
      </c>
      <c r="X20" s="55" t="str">
        <f t="shared" si="2"/>
        <v>-</v>
      </c>
      <c r="Y20" s="55">
        <f>IF(ISBLANK($D20),0,VLOOKUP($D20,Listen!$A$2:$C$45,2,FALSE))</f>
        <v>0</v>
      </c>
      <c r="Z20" s="55">
        <f>IF(ISBLANK($D20),0,VLOOKUP($D20,Listen!$A$2:$C$45,3,FALSE))</f>
        <v>0</v>
      </c>
      <c r="AA20" s="45">
        <f t="shared" si="13"/>
        <v>0</v>
      </c>
      <c r="AB20" s="45">
        <f t="shared" si="13"/>
        <v>0</v>
      </c>
      <c r="AC20" s="45">
        <f>IFERROR(IF(OR($R20&lt;&gt;"Ja",VLOOKUP($D20,Listen!$A$2:$F$45,5,0)="Nein",E20&lt;IF(D20="LNG Anbindungsanlagen gemäß separater Festlegung",2022,2023)),$Y20,$W20),0)</f>
        <v>0</v>
      </c>
      <c r="AD20" s="45">
        <f>IFERROR(IF(OR($R20&lt;&gt;"Ja",VLOOKUP($D20,Listen!$A$2:$F$45,5,0)="Nein",E20&lt;IF(D20="LNG Anbindungsanlagen gemäß separater Festlegung",2022,2023)),$Y20,$W20),0)</f>
        <v>0</v>
      </c>
      <c r="AE20" s="45">
        <f>IFERROR(IF(OR($S20&lt;&gt;"Ja",VLOOKUP($D20,Listen!$A$2:$F$45,6,0)="Nein"),$Y20,$X20),0)</f>
        <v>0</v>
      </c>
      <c r="AF20" s="45">
        <f>IFERROR(IF(OR($S20&lt;&gt;"Ja",VLOOKUP($D20,Listen!$A$2:$F$45,6,0)="Nein"),$Y20,$X20),0)</f>
        <v>0</v>
      </c>
      <c r="AG20" s="45">
        <f>IFERROR(IF(OR($S20&lt;&gt;"Ja",VLOOKUP($D20,Listen!$A$2:$F$45,6,0)="Nein"),$Y20,$X20),0)</f>
        <v>0</v>
      </c>
      <c r="AH20" s="47">
        <f t="shared" si="14"/>
        <v>0</v>
      </c>
      <c r="AI20" s="122">
        <f>IFERROR(IF(VLOOKUP($D20,Listen!$A$2:$F$45,6,0)="Ja",MAX(BC20:BD20),D_SAV!$BC20),0)</f>
        <v>0</v>
      </c>
      <c r="AJ20" s="47">
        <f t="shared" si="15"/>
        <v>0</v>
      </c>
      <c r="AL20" s="262">
        <f t="shared" si="16"/>
        <v>0</v>
      </c>
      <c r="AM20" s="129">
        <f t="shared" si="3"/>
        <v>0</v>
      </c>
      <c r="AN20" s="263">
        <f t="shared" si="17"/>
        <v>0</v>
      </c>
      <c r="AO20" s="262">
        <f t="shared" si="4"/>
        <v>0</v>
      </c>
      <c r="AP20" s="129">
        <f t="shared" si="5"/>
        <v>0</v>
      </c>
      <c r="AQ20" s="263">
        <f t="shared" si="18"/>
        <v>0</v>
      </c>
      <c r="AR20" s="262">
        <f t="shared" si="6"/>
        <v>0</v>
      </c>
      <c r="AS20" s="129">
        <f t="shared" si="7"/>
        <v>0</v>
      </c>
      <c r="AT20" s="263">
        <f t="shared" si="19"/>
        <v>0</v>
      </c>
      <c r="AU20" s="262">
        <f t="shared" si="8"/>
        <v>0</v>
      </c>
      <c r="AV20" s="129">
        <f t="shared" si="9"/>
        <v>0</v>
      </c>
      <c r="AW20" s="263">
        <f t="shared" si="20"/>
        <v>0</v>
      </c>
      <c r="AX20" s="262">
        <f t="shared" si="10"/>
        <v>0</v>
      </c>
      <c r="AY20" s="129">
        <f t="shared" si="11"/>
        <v>0</v>
      </c>
      <c r="AZ20" s="129">
        <f t="shared" si="21"/>
        <v>0</v>
      </c>
      <c r="BA20" s="263">
        <f>IFERROR(IF(VLOOKUP($D20,Listen!$A$2:$F$45,6,0)="Ja",AX20-MAX(AY20:AZ20),AX20-AY20),0)</f>
        <v>0</v>
      </c>
      <c r="BB20" s="262">
        <f t="shared" si="22"/>
        <v>0</v>
      </c>
      <c r="BC20" s="129">
        <f t="shared" si="12"/>
        <v>0</v>
      </c>
      <c r="BD20" s="129">
        <f t="shared" si="23"/>
        <v>0</v>
      </c>
      <c r="BE20" s="263">
        <f>IFERROR(IF(VLOOKUP($D20,Listen!$A$2:$F$45,6,0)="Ja",BB20-MAX(BC20:BD20),BB20-BC20),0)</f>
        <v>0</v>
      </c>
    </row>
    <row r="21" spans="1:57" s="31" customFormat="1" x14ac:dyDescent="0.25">
      <c r="A21" s="189">
        <v>17</v>
      </c>
      <c r="B21" s="135" t="str">
        <f>IF(AND(E21&lt;&gt;0,D21&lt;&gt;0,F21&lt;&gt;0),IF(C21&lt;&gt;0,CONCATENATE(C21,"-AGr",VLOOKUP(D21,Listen!$A$2:$D$45,4,FALSE),"-",E21,"-",F21,),CONCATENATE("AGr",VLOOKUP(D21,Listen!$A$2:$D$45,4,FALSE),"-",E21,"-",F21)),"keine vollständige ID")</f>
        <v>keine vollständige ID</v>
      </c>
      <c r="C21" s="126"/>
      <c r="D21" s="275"/>
      <c r="E21" s="33"/>
      <c r="F21" s="130"/>
      <c r="G21" s="16"/>
      <c r="H21" s="16"/>
      <c r="I21" s="16"/>
      <c r="J21" s="16"/>
      <c r="K21" s="16"/>
      <c r="L21" s="94">
        <f>IF(E21&gt;A_Stammdaten!$B$10,0,G21+H21-J21)</f>
        <v>0</v>
      </c>
      <c r="M21" s="16"/>
      <c r="N21" s="16"/>
      <c r="O21" s="16"/>
      <c r="P21" s="54">
        <f t="shared" si="0"/>
        <v>0</v>
      </c>
      <c r="Q21" s="33"/>
      <c r="R21" s="33"/>
      <c r="S21" s="33"/>
      <c r="T21" s="33"/>
      <c r="U21" s="33"/>
      <c r="V21" s="33"/>
      <c r="W21" s="55" t="str">
        <f t="shared" si="1"/>
        <v>-</v>
      </c>
      <c r="X21" s="55" t="str">
        <f t="shared" si="2"/>
        <v>-</v>
      </c>
      <c r="Y21" s="55">
        <f>IF(ISBLANK($D21),0,VLOOKUP($D21,Listen!$A$2:$C$45,2,FALSE))</f>
        <v>0</v>
      </c>
      <c r="Z21" s="55">
        <f>IF(ISBLANK($D21),0,VLOOKUP($D21,Listen!$A$2:$C$45,3,FALSE))</f>
        <v>0</v>
      </c>
      <c r="AA21" s="45">
        <f t="shared" si="13"/>
        <v>0</v>
      </c>
      <c r="AB21" s="45">
        <f t="shared" si="13"/>
        <v>0</v>
      </c>
      <c r="AC21" s="45">
        <f>IFERROR(IF(OR($R21&lt;&gt;"Ja",VLOOKUP($D21,Listen!$A$2:$F$45,5,0)="Nein",E21&lt;IF(D21="LNG Anbindungsanlagen gemäß separater Festlegung",2022,2023)),$Y21,$W21),0)</f>
        <v>0</v>
      </c>
      <c r="AD21" s="45">
        <f>IFERROR(IF(OR($R21&lt;&gt;"Ja",VLOOKUP($D21,Listen!$A$2:$F$45,5,0)="Nein",E21&lt;IF(D21="LNG Anbindungsanlagen gemäß separater Festlegung",2022,2023)),$Y21,$W21),0)</f>
        <v>0</v>
      </c>
      <c r="AE21" s="45">
        <f>IFERROR(IF(OR($S21&lt;&gt;"Ja",VLOOKUP($D21,Listen!$A$2:$F$45,6,0)="Nein"),$Y21,$X21),0)</f>
        <v>0</v>
      </c>
      <c r="AF21" s="45">
        <f>IFERROR(IF(OR($S21&lt;&gt;"Ja",VLOOKUP($D21,Listen!$A$2:$F$45,6,0)="Nein"),$Y21,$X21),0)</f>
        <v>0</v>
      </c>
      <c r="AG21" s="45">
        <f>IFERROR(IF(OR($S21&lt;&gt;"Ja",VLOOKUP($D21,Listen!$A$2:$F$45,6,0)="Nein"),$Y21,$X21),0)</f>
        <v>0</v>
      </c>
      <c r="AH21" s="47">
        <f t="shared" si="14"/>
        <v>0</v>
      </c>
      <c r="AI21" s="122">
        <f>IFERROR(IF(VLOOKUP($D21,Listen!$A$2:$F$45,6,0)="Ja",MAX(BC21:BD21),D_SAV!$BC21),0)</f>
        <v>0</v>
      </c>
      <c r="AJ21" s="47">
        <f t="shared" si="15"/>
        <v>0</v>
      </c>
      <c r="AL21" s="262">
        <f t="shared" si="16"/>
        <v>0</v>
      </c>
      <c r="AM21" s="129">
        <f t="shared" si="3"/>
        <v>0</v>
      </c>
      <c r="AN21" s="263">
        <f t="shared" si="17"/>
        <v>0</v>
      </c>
      <c r="AO21" s="262">
        <f t="shared" si="4"/>
        <v>0</v>
      </c>
      <c r="AP21" s="129">
        <f t="shared" si="5"/>
        <v>0</v>
      </c>
      <c r="AQ21" s="263">
        <f t="shared" si="18"/>
        <v>0</v>
      </c>
      <c r="AR21" s="262">
        <f t="shared" si="6"/>
        <v>0</v>
      </c>
      <c r="AS21" s="129">
        <f t="shared" si="7"/>
        <v>0</v>
      </c>
      <c r="AT21" s="263">
        <f t="shared" si="19"/>
        <v>0</v>
      </c>
      <c r="AU21" s="262">
        <f t="shared" si="8"/>
        <v>0</v>
      </c>
      <c r="AV21" s="129">
        <f t="shared" si="9"/>
        <v>0</v>
      </c>
      <c r="AW21" s="263">
        <f t="shared" si="20"/>
        <v>0</v>
      </c>
      <c r="AX21" s="262">
        <f t="shared" si="10"/>
        <v>0</v>
      </c>
      <c r="AY21" s="129">
        <f t="shared" si="11"/>
        <v>0</v>
      </c>
      <c r="AZ21" s="129">
        <f t="shared" si="21"/>
        <v>0</v>
      </c>
      <c r="BA21" s="263">
        <f>IFERROR(IF(VLOOKUP($D21,Listen!$A$2:$F$45,6,0)="Ja",AX21-MAX(AY21:AZ21),AX21-AY21),0)</f>
        <v>0</v>
      </c>
      <c r="BB21" s="262">
        <f t="shared" si="22"/>
        <v>0</v>
      </c>
      <c r="BC21" s="129">
        <f t="shared" si="12"/>
        <v>0</v>
      </c>
      <c r="BD21" s="129">
        <f t="shared" si="23"/>
        <v>0</v>
      </c>
      <c r="BE21" s="263">
        <f>IFERROR(IF(VLOOKUP($D21,Listen!$A$2:$F$45,6,0)="Ja",BB21-MAX(BC21:BD21),BB21-BC21),0)</f>
        <v>0</v>
      </c>
    </row>
    <row r="22" spans="1:57" s="31" customFormat="1" x14ac:dyDescent="0.25">
      <c r="A22" s="189">
        <v>18</v>
      </c>
      <c r="B22" s="135" t="str">
        <f>IF(AND(E22&lt;&gt;0,D22&lt;&gt;0,F22&lt;&gt;0),IF(C22&lt;&gt;0,CONCATENATE(C22,"-AGr",VLOOKUP(D22,Listen!$A$2:$D$45,4,FALSE),"-",E22,"-",F22,),CONCATENATE("AGr",VLOOKUP(D22,Listen!$A$2:$D$45,4,FALSE),"-",E22,"-",F22)),"keine vollständige ID")</f>
        <v>keine vollständige ID</v>
      </c>
      <c r="C22" s="126"/>
      <c r="D22" s="275"/>
      <c r="E22" s="33"/>
      <c r="F22" s="130"/>
      <c r="G22" s="16"/>
      <c r="H22" s="16"/>
      <c r="I22" s="16"/>
      <c r="J22" s="16"/>
      <c r="K22" s="16"/>
      <c r="L22" s="94">
        <f>IF(E22&gt;A_Stammdaten!$B$10,0,G22+H22-J22)</f>
        <v>0</v>
      </c>
      <c r="M22" s="16"/>
      <c r="N22" s="16"/>
      <c r="O22" s="16"/>
      <c r="P22" s="54">
        <f t="shared" si="0"/>
        <v>0</v>
      </c>
      <c r="Q22" s="33"/>
      <c r="R22" s="33"/>
      <c r="S22" s="33"/>
      <c r="T22" s="33"/>
      <c r="U22" s="33"/>
      <c r="V22" s="33"/>
      <c r="W22" s="55" t="str">
        <f t="shared" si="1"/>
        <v>-</v>
      </c>
      <c r="X22" s="55" t="str">
        <f t="shared" si="2"/>
        <v>-</v>
      </c>
      <c r="Y22" s="55">
        <f>IF(ISBLANK($D22),0,VLOOKUP($D22,Listen!$A$2:$C$45,2,FALSE))</f>
        <v>0</v>
      </c>
      <c r="Z22" s="55">
        <f>IF(ISBLANK($D22),0,VLOOKUP($D22,Listen!$A$2:$C$45,3,FALSE))</f>
        <v>0</v>
      </c>
      <c r="AA22" s="45">
        <f t="shared" si="13"/>
        <v>0</v>
      </c>
      <c r="AB22" s="45">
        <f t="shared" si="13"/>
        <v>0</v>
      </c>
      <c r="AC22" s="45">
        <f>IFERROR(IF(OR($R22&lt;&gt;"Ja",VLOOKUP($D22,Listen!$A$2:$F$45,5,0)="Nein",E22&lt;IF(D22="LNG Anbindungsanlagen gemäß separater Festlegung",2022,2023)),$Y22,$W22),0)</f>
        <v>0</v>
      </c>
      <c r="AD22" s="45">
        <f>IFERROR(IF(OR($R22&lt;&gt;"Ja",VLOOKUP($D22,Listen!$A$2:$F$45,5,0)="Nein",E22&lt;IF(D22="LNG Anbindungsanlagen gemäß separater Festlegung",2022,2023)),$Y22,$W22),0)</f>
        <v>0</v>
      </c>
      <c r="AE22" s="45">
        <f>IFERROR(IF(OR($S22&lt;&gt;"Ja",VLOOKUP($D22,Listen!$A$2:$F$45,6,0)="Nein"),$Y22,$X22),0)</f>
        <v>0</v>
      </c>
      <c r="AF22" s="45">
        <f>IFERROR(IF(OR($S22&lt;&gt;"Ja",VLOOKUP($D22,Listen!$A$2:$F$45,6,0)="Nein"),$Y22,$X22),0)</f>
        <v>0</v>
      </c>
      <c r="AG22" s="45">
        <f>IFERROR(IF(OR($S22&lt;&gt;"Ja",VLOOKUP($D22,Listen!$A$2:$F$45,6,0)="Nein"),$Y22,$X22),0)</f>
        <v>0</v>
      </c>
      <c r="AH22" s="47">
        <f t="shared" si="14"/>
        <v>0</v>
      </c>
      <c r="AI22" s="122">
        <f>IFERROR(IF(VLOOKUP($D22,Listen!$A$2:$F$45,6,0)="Ja",MAX(BC22:BD22),D_SAV!$BC22),0)</f>
        <v>0</v>
      </c>
      <c r="AJ22" s="47">
        <f t="shared" si="15"/>
        <v>0</v>
      </c>
      <c r="AL22" s="262">
        <f t="shared" si="16"/>
        <v>0</v>
      </c>
      <c r="AM22" s="129">
        <f t="shared" si="3"/>
        <v>0</v>
      </c>
      <c r="AN22" s="263">
        <f t="shared" si="17"/>
        <v>0</v>
      </c>
      <c r="AO22" s="262">
        <f t="shared" si="4"/>
        <v>0</v>
      </c>
      <c r="AP22" s="129">
        <f t="shared" si="5"/>
        <v>0</v>
      </c>
      <c r="AQ22" s="263">
        <f t="shared" si="18"/>
        <v>0</v>
      </c>
      <c r="AR22" s="262">
        <f t="shared" si="6"/>
        <v>0</v>
      </c>
      <c r="AS22" s="129">
        <f t="shared" si="7"/>
        <v>0</v>
      </c>
      <c r="AT22" s="263">
        <f t="shared" si="19"/>
        <v>0</v>
      </c>
      <c r="AU22" s="262">
        <f t="shared" si="8"/>
        <v>0</v>
      </c>
      <c r="AV22" s="129">
        <f t="shared" si="9"/>
        <v>0</v>
      </c>
      <c r="AW22" s="263">
        <f t="shared" si="20"/>
        <v>0</v>
      </c>
      <c r="AX22" s="262">
        <f t="shared" si="10"/>
        <v>0</v>
      </c>
      <c r="AY22" s="129">
        <f t="shared" si="11"/>
        <v>0</v>
      </c>
      <c r="AZ22" s="129">
        <f t="shared" si="21"/>
        <v>0</v>
      </c>
      <c r="BA22" s="263">
        <f>IFERROR(IF(VLOOKUP($D22,Listen!$A$2:$F$45,6,0)="Ja",AX22-MAX(AY22:AZ22),AX22-AY22),0)</f>
        <v>0</v>
      </c>
      <c r="BB22" s="262">
        <f t="shared" si="22"/>
        <v>0</v>
      </c>
      <c r="BC22" s="129">
        <f t="shared" si="12"/>
        <v>0</v>
      </c>
      <c r="BD22" s="129">
        <f t="shared" si="23"/>
        <v>0</v>
      </c>
      <c r="BE22" s="263">
        <f>IFERROR(IF(VLOOKUP($D22,Listen!$A$2:$F$45,6,0)="Ja",BB22-MAX(BC22:BD22),BB22-BC22),0)</f>
        <v>0</v>
      </c>
    </row>
    <row r="23" spans="1:57" s="31" customFormat="1" x14ac:dyDescent="0.25">
      <c r="A23" s="189">
        <v>19</v>
      </c>
      <c r="B23" s="135" t="str">
        <f>IF(AND(E23&lt;&gt;0,D23&lt;&gt;0,F23&lt;&gt;0),IF(C23&lt;&gt;0,CONCATENATE(C23,"-AGr",VLOOKUP(D23,Listen!$A$2:$D$45,4,FALSE),"-",E23,"-",F23,),CONCATENATE("AGr",VLOOKUP(D23,Listen!$A$2:$D$45,4,FALSE),"-",E23,"-",F23)),"keine vollständige ID")</f>
        <v>keine vollständige ID</v>
      </c>
      <c r="C23" s="126"/>
      <c r="D23" s="275"/>
      <c r="E23" s="33"/>
      <c r="F23" s="130"/>
      <c r="G23" s="16"/>
      <c r="H23" s="16"/>
      <c r="I23" s="16"/>
      <c r="J23" s="16"/>
      <c r="K23" s="16"/>
      <c r="L23" s="94">
        <f>IF(E23&gt;A_Stammdaten!$B$10,0,G23+H23-J23)</f>
        <v>0</v>
      </c>
      <c r="M23" s="16"/>
      <c r="N23" s="16"/>
      <c r="O23" s="16"/>
      <c r="P23" s="54">
        <f t="shared" si="0"/>
        <v>0</v>
      </c>
      <c r="Q23" s="33"/>
      <c r="R23" s="33"/>
      <c r="S23" s="33"/>
      <c r="T23" s="33"/>
      <c r="U23" s="33"/>
      <c r="V23" s="33"/>
      <c r="W23" s="55" t="str">
        <f t="shared" si="1"/>
        <v>-</v>
      </c>
      <c r="X23" s="55" t="str">
        <f t="shared" si="2"/>
        <v>-</v>
      </c>
      <c r="Y23" s="55">
        <f>IF(ISBLANK($D23),0,VLOOKUP($D23,Listen!$A$2:$C$45,2,FALSE))</f>
        <v>0</v>
      </c>
      <c r="Z23" s="55">
        <f>IF(ISBLANK($D23),0,VLOOKUP($D23,Listen!$A$2:$C$45,3,FALSE))</f>
        <v>0</v>
      </c>
      <c r="AA23" s="45">
        <f t="shared" si="13"/>
        <v>0</v>
      </c>
      <c r="AB23" s="45">
        <f t="shared" si="13"/>
        <v>0</v>
      </c>
      <c r="AC23" s="45">
        <f>IFERROR(IF(OR($R23&lt;&gt;"Ja",VLOOKUP($D23,Listen!$A$2:$F$45,5,0)="Nein",E23&lt;IF(D23="LNG Anbindungsanlagen gemäß separater Festlegung",2022,2023)),$Y23,$W23),0)</f>
        <v>0</v>
      </c>
      <c r="AD23" s="45">
        <f>IFERROR(IF(OR($R23&lt;&gt;"Ja",VLOOKUP($D23,Listen!$A$2:$F$45,5,0)="Nein",E23&lt;IF(D23="LNG Anbindungsanlagen gemäß separater Festlegung",2022,2023)),$Y23,$W23),0)</f>
        <v>0</v>
      </c>
      <c r="AE23" s="45">
        <f>IFERROR(IF(OR($S23&lt;&gt;"Ja",VLOOKUP($D23,Listen!$A$2:$F$45,6,0)="Nein"),$Y23,$X23),0)</f>
        <v>0</v>
      </c>
      <c r="AF23" s="45">
        <f>IFERROR(IF(OR($S23&lt;&gt;"Ja",VLOOKUP($D23,Listen!$A$2:$F$45,6,0)="Nein"),$Y23,$X23),0)</f>
        <v>0</v>
      </c>
      <c r="AG23" s="45">
        <f>IFERROR(IF(OR($S23&lt;&gt;"Ja",VLOOKUP($D23,Listen!$A$2:$F$45,6,0)="Nein"),$Y23,$X23),0)</f>
        <v>0</v>
      </c>
      <c r="AH23" s="47">
        <f t="shared" si="14"/>
        <v>0</v>
      </c>
      <c r="AI23" s="122">
        <f>IFERROR(IF(VLOOKUP($D23,Listen!$A$2:$F$45,6,0)="Ja",MAX(BC23:BD23),D_SAV!$BC23),0)</f>
        <v>0</v>
      </c>
      <c r="AJ23" s="47">
        <f t="shared" si="15"/>
        <v>0</v>
      </c>
      <c r="AL23" s="262">
        <f t="shared" si="16"/>
        <v>0</v>
      </c>
      <c r="AM23" s="129">
        <f t="shared" si="3"/>
        <v>0</v>
      </c>
      <c r="AN23" s="263">
        <f t="shared" si="17"/>
        <v>0</v>
      </c>
      <c r="AO23" s="262">
        <f t="shared" si="4"/>
        <v>0</v>
      </c>
      <c r="AP23" s="129">
        <f t="shared" si="5"/>
        <v>0</v>
      </c>
      <c r="AQ23" s="263">
        <f t="shared" si="18"/>
        <v>0</v>
      </c>
      <c r="AR23" s="262">
        <f t="shared" si="6"/>
        <v>0</v>
      </c>
      <c r="AS23" s="129">
        <f t="shared" si="7"/>
        <v>0</v>
      </c>
      <c r="AT23" s="263">
        <f t="shared" si="19"/>
        <v>0</v>
      </c>
      <c r="AU23" s="262">
        <f t="shared" si="8"/>
        <v>0</v>
      </c>
      <c r="AV23" s="129">
        <f t="shared" si="9"/>
        <v>0</v>
      </c>
      <c r="AW23" s="263">
        <f t="shared" si="20"/>
        <v>0</v>
      </c>
      <c r="AX23" s="262">
        <f t="shared" si="10"/>
        <v>0</v>
      </c>
      <c r="AY23" s="129">
        <f t="shared" si="11"/>
        <v>0</v>
      </c>
      <c r="AZ23" s="129">
        <f t="shared" si="21"/>
        <v>0</v>
      </c>
      <c r="BA23" s="263">
        <f>IFERROR(IF(VLOOKUP($D23,Listen!$A$2:$F$45,6,0)="Ja",AX23-MAX(AY23:AZ23),AX23-AY23),0)</f>
        <v>0</v>
      </c>
      <c r="BB23" s="262">
        <f t="shared" si="22"/>
        <v>0</v>
      </c>
      <c r="BC23" s="129">
        <f t="shared" si="12"/>
        <v>0</v>
      </c>
      <c r="BD23" s="129">
        <f t="shared" si="23"/>
        <v>0</v>
      </c>
      <c r="BE23" s="263">
        <f>IFERROR(IF(VLOOKUP($D23,Listen!$A$2:$F$45,6,0)="Ja",BB23-MAX(BC23:BD23),BB23-BC23),0)</f>
        <v>0</v>
      </c>
    </row>
    <row r="24" spans="1:57" s="31" customFormat="1" x14ac:dyDescent="0.25">
      <c r="A24" s="189">
        <v>20</v>
      </c>
      <c r="B24" s="135" t="str">
        <f>IF(AND(E24&lt;&gt;0,D24&lt;&gt;0,F24&lt;&gt;0),IF(C24&lt;&gt;0,CONCATENATE(C24,"-AGr",VLOOKUP(D24,Listen!$A$2:$D$45,4,FALSE),"-",E24,"-",F24,),CONCATENATE("AGr",VLOOKUP(D24,Listen!$A$2:$D$45,4,FALSE),"-",E24,"-",F24)),"keine vollständige ID")</f>
        <v>keine vollständige ID</v>
      </c>
      <c r="C24" s="126"/>
      <c r="D24" s="275"/>
      <c r="E24" s="33"/>
      <c r="F24" s="130"/>
      <c r="G24" s="16"/>
      <c r="H24" s="16"/>
      <c r="I24" s="16"/>
      <c r="J24" s="16"/>
      <c r="K24" s="16"/>
      <c r="L24" s="94">
        <f>IF(E24&gt;A_Stammdaten!$B$10,0,G24+H24-J24)</f>
        <v>0</v>
      </c>
      <c r="M24" s="16"/>
      <c r="N24" s="16"/>
      <c r="O24" s="16"/>
      <c r="P24" s="54">
        <f t="shared" si="0"/>
        <v>0</v>
      </c>
      <c r="Q24" s="33"/>
      <c r="R24" s="33"/>
      <c r="S24" s="33"/>
      <c r="T24" s="33"/>
      <c r="U24" s="33"/>
      <c r="V24" s="33"/>
      <c r="W24" s="55" t="str">
        <f t="shared" si="1"/>
        <v>-</v>
      </c>
      <c r="X24" s="55" t="str">
        <f t="shared" si="2"/>
        <v>-</v>
      </c>
      <c r="Y24" s="55">
        <f>IF(ISBLANK($D24),0,VLOOKUP($D24,Listen!$A$2:$C$45,2,FALSE))</f>
        <v>0</v>
      </c>
      <c r="Z24" s="55">
        <f>IF(ISBLANK($D24),0,VLOOKUP($D24,Listen!$A$2:$C$45,3,FALSE))</f>
        <v>0</v>
      </c>
      <c r="AA24" s="45">
        <f t="shared" si="13"/>
        <v>0</v>
      </c>
      <c r="AB24" s="45">
        <f t="shared" si="13"/>
        <v>0</v>
      </c>
      <c r="AC24" s="45">
        <f>IFERROR(IF(OR($R24&lt;&gt;"Ja",VLOOKUP($D24,Listen!$A$2:$F$45,5,0)="Nein",E24&lt;IF(D24="LNG Anbindungsanlagen gemäß separater Festlegung",2022,2023)),$Y24,$W24),0)</f>
        <v>0</v>
      </c>
      <c r="AD24" s="45">
        <f>IFERROR(IF(OR($R24&lt;&gt;"Ja",VLOOKUP($D24,Listen!$A$2:$F$45,5,0)="Nein",E24&lt;IF(D24="LNG Anbindungsanlagen gemäß separater Festlegung",2022,2023)),$Y24,$W24),0)</f>
        <v>0</v>
      </c>
      <c r="AE24" s="45">
        <f>IFERROR(IF(OR($S24&lt;&gt;"Ja",VLOOKUP($D24,Listen!$A$2:$F$45,6,0)="Nein"),$Y24,$X24),0)</f>
        <v>0</v>
      </c>
      <c r="AF24" s="45">
        <f>IFERROR(IF(OR($S24&lt;&gt;"Ja",VLOOKUP($D24,Listen!$A$2:$F$45,6,0)="Nein"),$Y24,$X24),0)</f>
        <v>0</v>
      </c>
      <c r="AG24" s="45">
        <f>IFERROR(IF(OR($S24&lt;&gt;"Ja",VLOOKUP($D24,Listen!$A$2:$F$45,6,0)="Nein"),$Y24,$X24),0)</f>
        <v>0</v>
      </c>
      <c r="AH24" s="47">
        <f t="shared" si="14"/>
        <v>0</v>
      </c>
      <c r="AI24" s="122">
        <f>IFERROR(IF(VLOOKUP($D24,Listen!$A$2:$F$45,6,0)="Ja",MAX(BC24:BD24),D_SAV!$BC24),0)</f>
        <v>0</v>
      </c>
      <c r="AJ24" s="47">
        <f t="shared" si="15"/>
        <v>0</v>
      </c>
      <c r="AL24" s="262">
        <f t="shared" si="16"/>
        <v>0</v>
      </c>
      <c r="AM24" s="129">
        <f t="shared" si="3"/>
        <v>0</v>
      </c>
      <c r="AN24" s="263">
        <f t="shared" si="17"/>
        <v>0</v>
      </c>
      <c r="AO24" s="262">
        <f t="shared" si="4"/>
        <v>0</v>
      </c>
      <c r="AP24" s="129">
        <f t="shared" si="5"/>
        <v>0</v>
      </c>
      <c r="AQ24" s="263">
        <f t="shared" si="18"/>
        <v>0</v>
      </c>
      <c r="AR24" s="262">
        <f t="shared" si="6"/>
        <v>0</v>
      </c>
      <c r="AS24" s="129">
        <f t="shared" si="7"/>
        <v>0</v>
      </c>
      <c r="AT24" s="263">
        <f t="shared" si="19"/>
        <v>0</v>
      </c>
      <c r="AU24" s="262">
        <f t="shared" si="8"/>
        <v>0</v>
      </c>
      <c r="AV24" s="129">
        <f t="shared" si="9"/>
        <v>0</v>
      </c>
      <c r="AW24" s="263">
        <f t="shared" si="20"/>
        <v>0</v>
      </c>
      <c r="AX24" s="262">
        <f t="shared" si="10"/>
        <v>0</v>
      </c>
      <c r="AY24" s="129">
        <f t="shared" si="11"/>
        <v>0</v>
      </c>
      <c r="AZ24" s="129">
        <f t="shared" si="21"/>
        <v>0</v>
      </c>
      <c r="BA24" s="263">
        <f>IFERROR(IF(VLOOKUP($D24,Listen!$A$2:$F$45,6,0)="Ja",AX24-MAX(AY24:AZ24),AX24-AY24),0)</f>
        <v>0</v>
      </c>
      <c r="BB24" s="262">
        <f t="shared" si="22"/>
        <v>0</v>
      </c>
      <c r="BC24" s="129">
        <f t="shared" si="12"/>
        <v>0</v>
      </c>
      <c r="BD24" s="129">
        <f t="shared" si="23"/>
        <v>0</v>
      </c>
      <c r="BE24" s="263">
        <f>IFERROR(IF(VLOOKUP($D24,Listen!$A$2:$F$45,6,0)="Ja",BB24-MAX(BC24:BD24),BB24-BC24),0)</f>
        <v>0</v>
      </c>
    </row>
    <row r="25" spans="1:57" s="31" customFormat="1" x14ac:dyDescent="0.25">
      <c r="A25" s="189">
        <v>21</v>
      </c>
      <c r="B25" s="135" t="str">
        <f>IF(AND(E25&lt;&gt;0,D25&lt;&gt;0,F25&lt;&gt;0),IF(C25&lt;&gt;0,CONCATENATE(C25,"-AGr",VLOOKUP(D25,Listen!$A$2:$D$45,4,FALSE),"-",E25,"-",F25,),CONCATENATE("AGr",VLOOKUP(D25,Listen!$A$2:$D$45,4,FALSE),"-",E25,"-",F25)),"keine vollständige ID")</f>
        <v>keine vollständige ID</v>
      </c>
      <c r="C25" s="126"/>
      <c r="D25" s="275"/>
      <c r="E25" s="33"/>
      <c r="F25" s="130"/>
      <c r="G25" s="16"/>
      <c r="H25" s="16"/>
      <c r="I25" s="16"/>
      <c r="J25" s="16"/>
      <c r="K25" s="16"/>
      <c r="L25" s="94">
        <f>IF(E25&gt;A_Stammdaten!$B$10,0,G25+H25-J25)</f>
        <v>0</v>
      </c>
      <c r="M25" s="16"/>
      <c r="N25" s="16"/>
      <c r="O25" s="16"/>
      <c r="P25" s="54">
        <f t="shared" si="0"/>
        <v>0</v>
      </c>
      <c r="Q25" s="33"/>
      <c r="R25" s="33"/>
      <c r="S25" s="33"/>
      <c r="T25" s="33"/>
      <c r="U25" s="33"/>
      <c r="V25" s="33"/>
      <c r="W25" s="55" t="str">
        <f t="shared" si="1"/>
        <v>-</v>
      </c>
      <c r="X25" s="55" t="str">
        <f t="shared" si="2"/>
        <v>-</v>
      </c>
      <c r="Y25" s="55">
        <f>IF(ISBLANK($D25),0,VLOOKUP($D25,Listen!$A$2:$C$45,2,FALSE))</f>
        <v>0</v>
      </c>
      <c r="Z25" s="55">
        <f>IF(ISBLANK($D25),0,VLOOKUP($D25,Listen!$A$2:$C$45,3,FALSE))</f>
        <v>0</v>
      </c>
      <c r="AA25" s="45">
        <f t="shared" si="13"/>
        <v>0</v>
      </c>
      <c r="AB25" s="45">
        <f t="shared" si="13"/>
        <v>0</v>
      </c>
      <c r="AC25" s="45">
        <f>IFERROR(IF(OR($R25&lt;&gt;"Ja",VLOOKUP($D25,Listen!$A$2:$F$45,5,0)="Nein",E25&lt;IF(D25="LNG Anbindungsanlagen gemäß separater Festlegung",2022,2023)),$Y25,$W25),0)</f>
        <v>0</v>
      </c>
      <c r="AD25" s="45">
        <f>IFERROR(IF(OR($R25&lt;&gt;"Ja",VLOOKUP($D25,Listen!$A$2:$F$45,5,0)="Nein",E25&lt;IF(D25="LNG Anbindungsanlagen gemäß separater Festlegung",2022,2023)),$Y25,$W25),0)</f>
        <v>0</v>
      </c>
      <c r="AE25" s="45">
        <f>IFERROR(IF(OR($S25&lt;&gt;"Ja",VLOOKUP($D25,Listen!$A$2:$F$45,6,0)="Nein"),$Y25,$X25),0)</f>
        <v>0</v>
      </c>
      <c r="AF25" s="45">
        <f>IFERROR(IF(OR($S25&lt;&gt;"Ja",VLOOKUP($D25,Listen!$A$2:$F$45,6,0)="Nein"),$Y25,$X25),0)</f>
        <v>0</v>
      </c>
      <c r="AG25" s="45">
        <f>IFERROR(IF(OR($S25&lt;&gt;"Ja",VLOOKUP($D25,Listen!$A$2:$F$45,6,0)="Nein"),$Y25,$X25),0)</f>
        <v>0</v>
      </c>
      <c r="AH25" s="47">
        <f t="shared" si="14"/>
        <v>0</v>
      </c>
      <c r="AI25" s="122">
        <f>IFERROR(IF(VLOOKUP($D25,Listen!$A$2:$F$45,6,0)="Ja",MAX(BC25:BD25),D_SAV!$BC25),0)</f>
        <v>0</v>
      </c>
      <c r="AJ25" s="47">
        <f t="shared" si="15"/>
        <v>0</v>
      </c>
      <c r="AL25" s="262">
        <f t="shared" si="16"/>
        <v>0</v>
      </c>
      <c r="AM25" s="129">
        <f t="shared" si="3"/>
        <v>0</v>
      </c>
      <c r="AN25" s="263">
        <f t="shared" si="17"/>
        <v>0</v>
      </c>
      <c r="AO25" s="262">
        <f t="shared" si="4"/>
        <v>0</v>
      </c>
      <c r="AP25" s="129">
        <f t="shared" si="5"/>
        <v>0</v>
      </c>
      <c r="AQ25" s="263">
        <f t="shared" si="18"/>
        <v>0</v>
      </c>
      <c r="AR25" s="262">
        <f t="shared" si="6"/>
        <v>0</v>
      </c>
      <c r="AS25" s="129">
        <f t="shared" si="7"/>
        <v>0</v>
      </c>
      <c r="AT25" s="263">
        <f t="shared" si="19"/>
        <v>0</v>
      </c>
      <c r="AU25" s="262">
        <f t="shared" si="8"/>
        <v>0</v>
      </c>
      <c r="AV25" s="129">
        <f t="shared" si="9"/>
        <v>0</v>
      </c>
      <c r="AW25" s="263">
        <f t="shared" si="20"/>
        <v>0</v>
      </c>
      <c r="AX25" s="262">
        <f t="shared" si="10"/>
        <v>0</v>
      </c>
      <c r="AY25" s="129">
        <f t="shared" si="11"/>
        <v>0</v>
      </c>
      <c r="AZ25" s="129">
        <f t="shared" si="21"/>
        <v>0</v>
      </c>
      <c r="BA25" s="263">
        <f>IFERROR(IF(VLOOKUP($D25,Listen!$A$2:$F$45,6,0)="Ja",AX25-MAX(AY25:AZ25),AX25-AY25),0)</f>
        <v>0</v>
      </c>
      <c r="BB25" s="262">
        <f t="shared" si="22"/>
        <v>0</v>
      </c>
      <c r="BC25" s="129">
        <f t="shared" si="12"/>
        <v>0</v>
      </c>
      <c r="BD25" s="129">
        <f t="shared" si="23"/>
        <v>0</v>
      </c>
      <c r="BE25" s="263">
        <f>IFERROR(IF(VLOOKUP($D25,Listen!$A$2:$F$45,6,0)="Ja",BB25-MAX(BC25:BD25),BB25-BC25),0)</f>
        <v>0</v>
      </c>
    </row>
    <row r="26" spans="1:57" s="31" customFormat="1" x14ac:dyDescent="0.25">
      <c r="A26" s="189">
        <v>22</v>
      </c>
      <c r="B26" s="135" t="str">
        <f>IF(AND(E26&lt;&gt;0,D26&lt;&gt;0,F26&lt;&gt;0),IF(C26&lt;&gt;0,CONCATENATE(C26,"-AGr",VLOOKUP(D26,Listen!$A$2:$D$45,4,FALSE),"-",E26,"-",F26,),CONCATENATE("AGr",VLOOKUP(D26,Listen!$A$2:$D$45,4,FALSE),"-",E26,"-",F26)),"keine vollständige ID")</f>
        <v>keine vollständige ID</v>
      </c>
      <c r="C26" s="126"/>
      <c r="D26" s="275"/>
      <c r="E26" s="33"/>
      <c r="F26" s="130"/>
      <c r="G26" s="16"/>
      <c r="H26" s="16"/>
      <c r="I26" s="16"/>
      <c r="J26" s="16"/>
      <c r="K26" s="16"/>
      <c r="L26" s="94">
        <f>IF(E26&gt;A_Stammdaten!$B$10,0,G26+H26-J26)</f>
        <v>0</v>
      </c>
      <c r="M26" s="16"/>
      <c r="N26" s="16"/>
      <c r="O26" s="16"/>
      <c r="P26" s="54">
        <f t="shared" si="0"/>
        <v>0</v>
      </c>
      <c r="Q26" s="33"/>
      <c r="R26" s="33"/>
      <c r="S26" s="33"/>
      <c r="T26" s="33"/>
      <c r="U26" s="33"/>
      <c r="V26" s="33"/>
      <c r="W26" s="55" t="str">
        <f t="shared" si="1"/>
        <v>-</v>
      </c>
      <c r="X26" s="55" t="str">
        <f t="shared" si="2"/>
        <v>-</v>
      </c>
      <c r="Y26" s="55">
        <f>IF(ISBLANK($D26),0,VLOOKUP($D26,Listen!$A$2:$C$45,2,FALSE))</f>
        <v>0</v>
      </c>
      <c r="Z26" s="55">
        <f>IF(ISBLANK($D26),0,VLOOKUP($D26,Listen!$A$2:$C$45,3,FALSE))</f>
        <v>0</v>
      </c>
      <c r="AA26" s="45">
        <f t="shared" si="13"/>
        <v>0</v>
      </c>
      <c r="AB26" s="45">
        <f t="shared" si="13"/>
        <v>0</v>
      </c>
      <c r="AC26" s="45">
        <f>IFERROR(IF(OR($R26&lt;&gt;"Ja",VLOOKUP($D26,Listen!$A$2:$F$45,5,0)="Nein",E26&lt;IF(D26="LNG Anbindungsanlagen gemäß separater Festlegung",2022,2023)),$Y26,$W26),0)</f>
        <v>0</v>
      </c>
      <c r="AD26" s="45">
        <f>IFERROR(IF(OR($R26&lt;&gt;"Ja",VLOOKUP($D26,Listen!$A$2:$F$45,5,0)="Nein",E26&lt;IF(D26="LNG Anbindungsanlagen gemäß separater Festlegung",2022,2023)),$Y26,$W26),0)</f>
        <v>0</v>
      </c>
      <c r="AE26" s="45">
        <f>IFERROR(IF(OR($S26&lt;&gt;"Ja",VLOOKUP($D26,Listen!$A$2:$F$45,6,0)="Nein"),$Y26,$X26),0)</f>
        <v>0</v>
      </c>
      <c r="AF26" s="45">
        <f>IFERROR(IF(OR($S26&lt;&gt;"Ja",VLOOKUP($D26,Listen!$A$2:$F$45,6,0)="Nein"),$Y26,$X26),0)</f>
        <v>0</v>
      </c>
      <c r="AG26" s="45">
        <f>IFERROR(IF(OR($S26&lt;&gt;"Ja",VLOOKUP($D26,Listen!$A$2:$F$45,6,0)="Nein"),$Y26,$X26),0)</f>
        <v>0</v>
      </c>
      <c r="AH26" s="47">
        <f t="shared" si="14"/>
        <v>0</v>
      </c>
      <c r="AI26" s="122">
        <f>IFERROR(IF(VLOOKUP($D26,Listen!$A$2:$F$45,6,0)="Ja",MAX(BC26:BD26),D_SAV!$BC26),0)</f>
        <v>0</v>
      </c>
      <c r="AJ26" s="47">
        <f t="shared" si="15"/>
        <v>0</v>
      </c>
      <c r="AL26" s="262">
        <f t="shared" si="16"/>
        <v>0</v>
      </c>
      <c r="AM26" s="129">
        <f t="shared" si="3"/>
        <v>0</v>
      </c>
      <c r="AN26" s="263">
        <f t="shared" si="17"/>
        <v>0</v>
      </c>
      <c r="AO26" s="262">
        <f t="shared" si="4"/>
        <v>0</v>
      </c>
      <c r="AP26" s="129">
        <f t="shared" si="5"/>
        <v>0</v>
      </c>
      <c r="AQ26" s="263">
        <f t="shared" si="18"/>
        <v>0</v>
      </c>
      <c r="AR26" s="262">
        <f t="shared" si="6"/>
        <v>0</v>
      </c>
      <c r="AS26" s="129">
        <f t="shared" si="7"/>
        <v>0</v>
      </c>
      <c r="AT26" s="263">
        <f t="shared" si="19"/>
        <v>0</v>
      </c>
      <c r="AU26" s="262">
        <f t="shared" si="8"/>
        <v>0</v>
      </c>
      <c r="AV26" s="129">
        <f t="shared" si="9"/>
        <v>0</v>
      </c>
      <c r="AW26" s="263">
        <f t="shared" si="20"/>
        <v>0</v>
      </c>
      <c r="AX26" s="262">
        <f t="shared" si="10"/>
        <v>0</v>
      </c>
      <c r="AY26" s="129">
        <f t="shared" si="11"/>
        <v>0</v>
      </c>
      <c r="AZ26" s="129">
        <f t="shared" si="21"/>
        <v>0</v>
      </c>
      <c r="BA26" s="263">
        <f>IFERROR(IF(VLOOKUP($D26,Listen!$A$2:$F$45,6,0)="Ja",AX26-MAX(AY26:AZ26),AX26-AY26),0)</f>
        <v>0</v>
      </c>
      <c r="BB26" s="262">
        <f t="shared" si="22"/>
        <v>0</v>
      </c>
      <c r="BC26" s="129">
        <f t="shared" si="12"/>
        <v>0</v>
      </c>
      <c r="BD26" s="129">
        <f t="shared" si="23"/>
        <v>0</v>
      </c>
      <c r="BE26" s="263">
        <f>IFERROR(IF(VLOOKUP($D26,Listen!$A$2:$F$45,6,0)="Ja",BB26-MAX(BC26:BD26),BB26-BC26),0)</f>
        <v>0</v>
      </c>
    </row>
    <row r="27" spans="1:57" s="31" customFormat="1" x14ac:dyDescent="0.25">
      <c r="A27" s="189">
        <v>23</v>
      </c>
      <c r="B27" s="135" t="str">
        <f>IF(AND(E27&lt;&gt;0,D27&lt;&gt;0,F27&lt;&gt;0),IF(C27&lt;&gt;0,CONCATENATE(C27,"-AGr",VLOOKUP(D27,Listen!$A$2:$D$45,4,FALSE),"-",E27,"-",F27,),CONCATENATE("AGr",VLOOKUP(D27,Listen!$A$2:$D$45,4,FALSE),"-",E27,"-",F27)),"keine vollständige ID")</f>
        <v>keine vollständige ID</v>
      </c>
      <c r="C27" s="126"/>
      <c r="D27" s="275"/>
      <c r="E27" s="33"/>
      <c r="F27" s="130"/>
      <c r="G27" s="16"/>
      <c r="H27" s="16"/>
      <c r="I27" s="16"/>
      <c r="J27" s="16"/>
      <c r="K27" s="16"/>
      <c r="L27" s="94">
        <f>IF(E27&gt;A_Stammdaten!$B$10,0,G27+H27-J27)</f>
        <v>0</v>
      </c>
      <c r="M27" s="16"/>
      <c r="N27" s="16"/>
      <c r="O27" s="16"/>
      <c r="P27" s="54">
        <f t="shared" si="0"/>
        <v>0</v>
      </c>
      <c r="Q27" s="33"/>
      <c r="R27" s="33"/>
      <c r="S27" s="33"/>
      <c r="T27" s="33"/>
      <c r="U27" s="33"/>
      <c r="V27" s="33"/>
      <c r="W27" s="55" t="str">
        <f t="shared" si="1"/>
        <v>-</v>
      </c>
      <c r="X27" s="55" t="str">
        <f t="shared" si="2"/>
        <v>-</v>
      </c>
      <c r="Y27" s="55">
        <f>IF(ISBLANK($D27),0,VLOOKUP($D27,Listen!$A$2:$C$45,2,FALSE))</f>
        <v>0</v>
      </c>
      <c r="Z27" s="55">
        <f>IF(ISBLANK($D27),0,VLOOKUP($D27,Listen!$A$2:$C$45,3,FALSE))</f>
        <v>0</v>
      </c>
      <c r="AA27" s="45">
        <f t="shared" si="13"/>
        <v>0</v>
      </c>
      <c r="AB27" s="45">
        <f t="shared" si="13"/>
        <v>0</v>
      </c>
      <c r="AC27" s="45">
        <f>IFERROR(IF(OR($R27&lt;&gt;"Ja",VLOOKUP($D27,Listen!$A$2:$F$45,5,0)="Nein",E27&lt;IF(D27="LNG Anbindungsanlagen gemäß separater Festlegung",2022,2023)),$Y27,$W27),0)</f>
        <v>0</v>
      </c>
      <c r="AD27" s="45">
        <f>IFERROR(IF(OR($R27&lt;&gt;"Ja",VLOOKUP($D27,Listen!$A$2:$F$45,5,0)="Nein",E27&lt;IF(D27="LNG Anbindungsanlagen gemäß separater Festlegung",2022,2023)),$Y27,$W27),0)</f>
        <v>0</v>
      </c>
      <c r="AE27" s="45">
        <f>IFERROR(IF(OR($S27&lt;&gt;"Ja",VLOOKUP($D27,Listen!$A$2:$F$45,6,0)="Nein"),$Y27,$X27),0)</f>
        <v>0</v>
      </c>
      <c r="AF27" s="45">
        <f>IFERROR(IF(OR($S27&lt;&gt;"Ja",VLOOKUP($D27,Listen!$A$2:$F$45,6,0)="Nein"),$Y27,$X27),0)</f>
        <v>0</v>
      </c>
      <c r="AG27" s="45">
        <f>IFERROR(IF(OR($S27&lt;&gt;"Ja",VLOOKUP($D27,Listen!$A$2:$F$45,6,0)="Nein"),$Y27,$X27),0)</f>
        <v>0</v>
      </c>
      <c r="AH27" s="47">
        <f t="shared" si="14"/>
        <v>0</v>
      </c>
      <c r="AI27" s="122">
        <f>IFERROR(IF(VLOOKUP($D27,Listen!$A$2:$F$45,6,0)="Ja",MAX(BC27:BD27),D_SAV!$BC27),0)</f>
        <v>0</v>
      </c>
      <c r="AJ27" s="47">
        <f t="shared" si="15"/>
        <v>0</v>
      </c>
      <c r="AL27" s="262">
        <f t="shared" si="16"/>
        <v>0</v>
      </c>
      <c r="AM27" s="129">
        <f t="shared" si="3"/>
        <v>0</v>
      </c>
      <c r="AN27" s="263">
        <f t="shared" si="17"/>
        <v>0</v>
      </c>
      <c r="AO27" s="262">
        <f t="shared" si="4"/>
        <v>0</v>
      </c>
      <c r="AP27" s="129">
        <f t="shared" si="5"/>
        <v>0</v>
      </c>
      <c r="AQ27" s="263">
        <f t="shared" si="18"/>
        <v>0</v>
      </c>
      <c r="AR27" s="262">
        <f t="shared" si="6"/>
        <v>0</v>
      </c>
      <c r="AS27" s="129">
        <f t="shared" si="7"/>
        <v>0</v>
      </c>
      <c r="AT27" s="263">
        <f t="shared" si="19"/>
        <v>0</v>
      </c>
      <c r="AU27" s="262">
        <f t="shared" si="8"/>
        <v>0</v>
      </c>
      <c r="AV27" s="129">
        <f t="shared" si="9"/>
        <v>0</v>
      </c>
      <c r="AW27" s="263">
        <f t="shared" si="20"/>
        <v>0</v>
      </c>
      <c r="AX27" s="262">
        <f t="shared" si="10"/>
        <v>0</v>
      </c>
      <c r="AY27" s="129">
        <f t="shared" si="11"/>
        <v>0</v>
      </c>
      <c r="AZ27" s="129">
        <f t="shared" si="21"/>
        <v>0</v>
      </c>
      <c r="BA27" s="263">
        <f>IFERROR(IF(VLOOKUP($D27,Listen!$A$2:$F$45,6,0)="Ja",AX27-MAX(AY27:AZ27),AX27-AY27),0)</f>
        <v>0</v>
      </c>
      <c r="BB27" s="262">
        <f t="shared" si="22"/>
        <v>0</v>
      </c>
      <c r="BC27" s="129">
        <f t="shared" si="12"/>
        <v>0</v>
      </c>
      <c r="BD27" s="129">
        <f t="shared" si="23"/>
        <v>0</v>
      </c>
      <c r="BE27" s="263">
        <f>IFERROR(IF(VLOOKUP($D27,Listen!$A$2:$F$45,6,0)="Ja",BB27-MAX(BC27:BD27),BB27-BC27),0)</f>
        <v>0</v>
      </c>
    </row>
    <row r="28" spans="1:57" s="31" customFormat="1" x14ac:dyDescent="0.25">
      <c r="A28" s="189">
        <v>24</v>
      </c>
      <c r="B28" s="135" t="str">
        <f>IF(AND(E28&lt;&gt;0,D28&lt;&gt;0,F28&lt;&gt;0),IF(C28&lt;&gt;0,CONCATENATE(C28,"-AGr",VLOOKUP(D28,Listen!$A$2:$D$45,4,FALSE),"-",E28,"-",F28,),CONCATENATE("AGr",VLOOKUP(D28,Listen!$A$2:$D$45,4,FALSE),"-",E28,"-",F28)),"keine vollständige ID")</f>
        <v>keine vollständige ID</v>
      </c>
      <c r="C28" s="126"/>
      <c r="D28" s="275"/>
      <c r="E28" s="33"/>
      <c r="F28" s="130"/>
      <c r="G28" s="16"/>
      <c r="H28" s="16"/>
      <c r="I28" s="16"/>
      <c r="J28" s="16"/>
      <c r="K28" s="16"/>
      <c r="L28" s="94">
        <f>IF(E28&gt;A_Stammdaten!$B$10,0,G28+H28-J28)</f>
        <v>0</v>
      </c>
      <c r="M28" s="16"/>
      <c r="N28" s="16"/>
      <c r="O28" s="16"/>
      <c r="P28" s="54">
        <f t="shared" si="0"/>
        <v>0</v>
      </c>
      <c r="Q28" s="33"/>
      <c r="R28" s="33"/>
      <c r="S28" s="33"/>
      <c r="T28" s="33"/>
      <c r="U28" s="33"/>
      <c r="V28" s="33"/>
      <c r="W28" s="55" t="str">
        <f t="shared" si="1"/>
        <v>-</v>
      </c>
      <c r="X28" s="55" t="str">
        <f t="shared" si="2"/>
        <v>-</v>
      </c>
      <c r="Y28" s="55">
        <f>IF(ISBLANK($D28),0,VLOOKUP($D28,Listen!$A$2:$C$45,2,FALSE))</f>
        <v>0</v>
      </c>
      <c r="Z28" s="55">
        <f>IF(ISBLANK($D28),0,VLOOKUP($D28,Listen!$A$2:$C$45,3,FALSE))</f>
        <v>0</v>
      </c>
      <c r="AA28" s="45">
        <f t="shared" si="13"/>
        <v>0</v>
      </c>
      <c r="AB28" s="45">
        <f t="shared" si="13"/>
        <v>0</v>
      </c>
      <c r="AC28" s="45">
        <f>IFERROR(IF(OR($R28&lt;&gt;"Ja",VLOOKUP($D28,Listen!$A$2:$F$45,5,0)="Nein",E28&lt;IF(D28="LNG Anbindungsanlagen gemäß separater Festlegung",2022,2023)),$Y28,$W28),0)</f>
        <v>0</v>
      </c>
      <c r="AD28" s="45">
        <f>IFERROR(IF(OR($R28&lt;&gt;"Ja",VLOOKUP($D28,Listen!$A$2:$F$45,5,0)="Nein",E28&lt;IF(D28="LNG Anbindungsanlagen gemäß separater Festlegung",2022,2023)),$Y28,$W28),0)</f>
        <v>0</v>
      </c>
      <c r="AE28" s="45">
        <f>IFERROR(IF(OR($S28&lt;&gt;"Ja",VLOOKUP($D28,Listen!$A$2:$F$45,6,0)="Nein"),$Y28,$X28),0)</f>
        <v>0</v>
      </c>
      <c r="AF28" s="45">
        <f>IFERROR(IF(OR($S28&lt;&gt;"Ja",VLOOKUP($D28,Listen!$A$2:$F$45,6,0)="Nein"),$Y28,$X28),0)</f>
        <v>0</v>
      </c>
      <c r="AG28" s="45">
        <f>IFERROR(IF(OR($S28&lt;&gt;"Ja",VLOOKUP($D28,Listen!$A$2:$F$45,6,0)="Nein"),$Y28,$X28),0)</f>
        <v>0</v>
      </c>
      <c r="AH28" s="47">
        <f t="shared" si="14"/>
        <v>0</v>
      </c>
      <c r="AI28" s="122">
        <f>IFERROR(IF(VLOOKUP($D28,Listen!$A$2:$F$45,6,0)="Ja",MAX(BC28:BD28),D_SAV!$BC28),0)</f>
        <v>0</v>
      </c>
      <c r="AJ28" s="47">
        <f t="shared" si="15"/>
        <v>0</v>
      </c>
      <c r="AL28" s="262">
        <f t="shared" si="16"/>
        <v>0</v>
      </c>
      <c r="AM28" s="129">
        <f t="shared" si="3"/>
        <v>0</v>
      </c>
      <c r="AN28" s="263">
        <f t="shared" si="17"/>
        <v>0</v>
      </c>
      <c r="AO28" s="262">
        <f t="shared" si="4"/>
        <v>0</v>
      </c>
      <c r="AP28" s="129">
        <f t="shared" si="5"/>
        <v>0</v>
      </c>
      <c r="AQ28" s="263">
        <f t="shared" si="18"/>
        <v>0</v>
      </c>
      <c r="AR28" s="262">
        <f t="shared" si="6"/>
        <v>0</v>
      </c>
      <c r="AS28" s="129">
        <f t="shared" si="7"/>
        <v>0</v>
      </c>
      <c r="AT28" s="263">
        <f t="shared" si="19"/>
        <v>0</v>
      </c>
      <c r="AU28" s="262">
        <f t="shared" si="8"/>
        <v>0</v>
      </c>
      <c r="AV28" s="129">
        <f t="shared" si="9"/>
        <v>0</v>
      </c>
      <c r="AW28" s="263">
        <f t="shared" si="20"/>
        <v>0</v>
      </c>
      <c r="AX28" s="262">
        <f t="shared" si="10"/>
        <v>0</v>
      </c>
      <c r="AY28" s="129">
        <f t="shared" si="11"/>
        <v>0</v>
      </c>
      <c r="AZ28" s="129">
        <f t="shared" si="21"/>
        <v>0</v>
      </c>
      <c r="BA28" s="263">
        <f>IFERROR(IF(VLOOKUP($D28,Listen!$A$2:$F$45,6,0)="Ja",AX28-MAX(AY28:AZ28),AX28-AY28),0)</f>
        <v>0</v>
      </c>
      <c r="BB28" s="262">
        <f t="shared" si="22"/>
        <v>0</v>
      </c>
      <c r="BC28" s="129">
        <f t="shared" si="12"/>
        <v>0</v>
      </c>
      <c r="BD28" s="129">
        <f t="shared" si="23"/>
        <v>0</v>
      </c>
      <c r="BE28" s="263">
        <f>IFERROR(IF(VLOOKUP($D28,Listen!$A$2:$F$45,6,0)="Ja",BB28-MAX(BC28:BD28),BB28-BC28),0)</f>
        <v>0</v>
      </c>
    </row>
    <row r="29" spans="1:57" s="31" customFormat="1" x14ac:dyDescent="0.25">
      <c r="A29" s="189">
        <v>25</v>
      </c>
      <c r="B29" s="135" t="str">
        <f>IF(AND(E29&lt;&gt;0,D29&lt;&gt;0,F29&lt;&gt;0),IF(C29&lt;&gt;0,CONCATENATE(C29,"-AGr",VLOOKUP(D29,Listen!$A$2:$D$45,4,FALSE),"-",E29,"-",F29,),CONCATENATE("AGr",VLOOKUP(D29,Listen!$A$2:$D$45,4,FALSE),"-",E29,"-",F29)),"keine vollständige ID")</f>
        <v>keine vollständige ID</v>
      </c>
      <c r="C29" s="126"/>
      <c r="D29" s="275"/>
      <c r="E29" s="33"/>
      <c r="F29" s="130"/>
      <c r="G29" s="16"/>
      <c r="H29" s="16"/>
      <c r="I29" s="16"/>
      <c r="J29" s="16"/>
      <c r="K29" s="16"/>
      <c r="L29" s="94">
        <f>IF(E29&gt;A_Stammdaten!$B$10,0,G29+H29-J29)</f>
        <v>0</v>
      </c>
      <c r="M29" s="16"/>
      <c r="N29" s="16"/>
      <c r="O29" s="16"/>
      <c r="P29" s="54">
        <f t="shared" si="0"/>
        <v>0</v>
      </c>
      <c r="Q29" s="33"/>
      <c r="R29" s="33"/>
      <c r="S29" s="33"/>
      <c r="T29" s="33"/>
      <c r="U29" s="33"/>
      <c r="V29" s="33"/>
      <c r="W29" s="55" t="str">
        <f t="shared" si="1"/>
        <v>-</v>
      </c>
      <c r="X29" s="55" t="str">
        <f t="shared" si="2"/>
        <v>-</v>
      </c>
      <c r="Y29" s="55">
        <f>IF(ISBLANK($D29),0,VLOOKUP($D29,Listen!$A$2:$C$45,2,FALSE))</f>
        <v>0</v>
      </c>
      <c r="Z29" s="55">
        <f>IF(ISBLANK($D29),0,VLOOKUP($D29,Listen!$A$2:$C$45,3,FALSE))</f>
        <v>0</v>
      </c>
      <c r="AA29" s="45">
        <f t="shared" si="13"/>
        <v>0</v>
      </c>
      <c r="AB29" s="45">
        <f t="shared" si="13"/>
        <v>0</v>
      </c>
      <c r="AC29" s="45">
        <f>IFERROR(IF(OR($R29&lt;&gt;"Ja",VLOOKUP($D29,Listen!$A$2:$F$45,5,0)="Nein",E29&lt;IF(D29="LNG Anbindungsanlagen gemäß separater Festlegung",2022,2023)),$Y29,$W29),0)</f>
        <v>0</v>
      </c>
      <c r="AD29" s="45">
        <f>IFERROR(IF(OR($R29&lt;&gt;"Ja",VLOOKUP($D29,Listen!$A$2:$F$45,5,0)="Nein",E29&lt;IF(D29="LNG Anbindungsanlagen gemäß separater Festlegung",2022,2023)),$Y29,$W29),0)</f>
        <v>0</v>
      </c>
      <c r="AE29" s="45">
        <f>IFERROR(IF(OR($S29&lt;&gt;"Ja",VLOOKUP($D29,Listen!$A$2:$F$45,6,0)="Nein"),$Y29,$X29),0)</f>
        <v>0</v>
      </c>
      <c r="AF29" s="45">
        <f>IFERROR(IF(OR($S29&lt;&gt;"Ja",VLOOKUP($D29,Listen!$A$2:$F$45,6,0)="Nein"),$Y29,$X29),0)</f>
        <v>0</v>
      </c>
      <c r="AG29" s="45">
        <f>IFERROR(IF(OR($S29&lt;&gt;"Ja",VLOOKUP($D29,Listen!$A$2:$F$45,6,0)="Nein"),$Y29,$X29),0)</f>
        <v>0</v>
      </c>
      <c r="AH29" s="47">
        <f t="shared" si="14"/>
        <v>0</v>
      </c>
      <c r="AI29" s="122">
        <f>IFERROR(IF(VLOOKUP($D29,Listen!$A$2:$F$45,6,0)="Ja",MAX(BC29:BD29),D_SAV!$BC29),0)</f>
        <v>0</v>
      </c>
      <c r="AJ29" s="47">
        <f t="shared" si="15"/>
        <v>0</v>
      </c>
      <c r="AL29" s="262">
        <f t="shared" si="16"/>
        <v>0</v>
      </c>
      <c r="AM29" s="129">
        <f t="shared" si="3"/>
        <v>0</v>
      </c>
      <c r="AN29" s="263">
        <f t="shared" si="17"/>
        <v>0</v>
      </c>
      <c r="AO29" s="262">
        <f t="shared" si="4"/>
        <v>0</v>
      </c>
      <c r="AP29" s="129">
        <f t="shared" si="5"/>
        <v>0</v>
      </c>
      <c r="AQ29" s="263">
        <f t="shared" si="18"/>
        <v>0</v>
      </c>
      <c r="AR29" s="262">
        <f t="shared" si="6"/>
        <v>0</v>
      </c>
      <c r="AS29" s="129">
        <f t="shared" si="7"/>
        <v>0</v>
      </c>
      <c r="AT29" s="263">
        <f t="shared" si="19"/>
        <v>0</v>
      </c>
      <c r="AU29" s="262">
        <f t="shared" si="8"/>
        <v>0</v>
      </c>
      <c r="AV29" s="129">
        <f t="shared" si="9"/>
        <v>0</v>
      </c>
      <c r="AW29" s="263">
        <f t="shared" si="20"/>
        <v>0</v>
      </c>
      <c r="AX29" s="262">
        <f t="shared" si="10"/>
        <v>0</v>
      </c>
      <c r="AY29" s="129">
        <f t="shared" si="11"/>
        <v>0</v>
      </c>
      <c r="AZ29" s="129">
        <f t="shared" si="21"/>
        <v>0</v>
      </c>
      <c r="BA29" s="263">
        <f>IFERROR(IF(VLOOKUP($D29,Listen!$A$2:$F$45,6,0)="Ja",AX29-MAX(AY29:AZ29),AX29-AY29),0)</f>
        <v>0</v>
      </c>
      <c r="BB29" s="262">
        <f t="shared" si="22"/>
        <v>0</v>
      </c>
      <c r="BC29" s="129">
        <f t="shared" si="12"/>
        <v>0</v>
      </c>
      <c r="BD29" s="129">
        <f t="shared" si="23"/>
        <v>0</v>
      </c>
      <c r="BE29" s="263">
        <f>IFERROR(IF(VLOOKUP($D29,Listen!$A$2:$F$45,6,0)="Ja",BB29-MAX(BC29:BD29),BB29-BC29),0)</f>
        <v>0</v>
      </c>
    </row>
    <row r="30" spans="1:57" s="31" customFormat="1" x14ac:dyDescent="0.25">
      <c r="A30" s="189">
        <v>26</v>
      </c>
      <c r="B30" s="135" t="str">
        <f>IF(AND(E30&lt;&gt;0,D30&lt;&gt;0,F30&lt;&gt;0),IF(C30&lt;&gt;0,CONCATENATE(C30,"-AGr",VLOOKUP(D30,Listen!$A$2:$D$45,4,FALSE),"-",E30,"-",F30,),CONCATENATE("AGr",VLOOKUP(D30,Listen!$A$2:$D$45,4,FALSE),"-",E30,"-",F30)),"keine vollständige ID")</f>
        <v>keine vollständige ID</v>
      </c>
      <c r="C30" s="126"/>
      <c r="D30" s="275"/>
      <c r="E30" s="33"/>
      <c r="F30" s="130"/>
      <c r="G30" s="16"/>
      <c r="H30" s="16"/>
      <c r="I30" s="16"/>
      <c r="J30" s="16"/>
      <c r="K30" s="16"/>
      <c r="L30" s="94">
        <f>IF(E30&gt;A_Stammdaten!$B$10,0,G30+H30-J30)</f>
        <v>0</v>
      </c>
      <c r="M30" s="16"/>
      <c r="N30" s="16"/>
      <c r="O30" s="16"/>
      <c r="P30" s="54">
        <f t="shared" si="0"/>
        <v>0</v>
      </c>
      <c r="Q30" s="33"/>
      <c r="R30" s="33"/>
      <c r="S30" s="33"/>
      <c r="T30" s="33"/>
      <c r="U30" s="33"/>
      <c r="V30" s="33"/>
      <c r="W30" s="55" t="str">
        <f t="shared" si="1"/>
        <v>-</v>
      </c>
      <c r="X30" s="55" t="str">
        <f t="shared" si="2"/>
        <v>-</v>
      </c>
      <c r="Y30" s="55">
        <f>IF(ISBLANK($D30),0,VLOOKUP($D30,Listen!$A$2:$C$45,2,FALSE))</f>
        <v>0</v>
      </c>
      <c r="Z30" s="55">
        <f>IF(ISBLANK($D30),0,VLOOKUP($D30,Listen!$A$2:$C$45,3,FALSE))</f>
        <v>0</v>
      </c>
      <c r="AA30" s="45">
        <f t="shared" si="13"/>
        <v>0</v>
      </c>
      <c r="AB30" s="45">
        <f t="shared" si="13"/>
        <v>0</v>
      </c>
      <c r="AC30" s="45">
        <f>IFERROR(IF(OR($R30&lt;&gt;"Ja",VLOOKUP($D30,Listen!$A$2:$F$45,5,0)="Nein",E30&lt;IF(D30="LNG Anbindungsanlagen gemäß separater Festlegung",2022,2023)),$Y30,$W30),0)</f>
        <v>0</v>
      </c>
      <c r="AD30" s="45">
        <f>IFERROR(IF(OR($R30&lt;&gt;"Ja",VLOOKUP($D30,Listen!$A$2:$F$45,5,0)="Nein",E30&lt;IF(D30="LNG Anbindungsanlagen gemäß separater Festlegung",2022,2023)),$Y30,$W30),0)</f>
        <v>0</v>
      </c>
      <c r="AE30" s="45">
        <f>IFERROR(IF(OR($S30&lt;&gt;"Ja",VLOOKUP($D30,Listen!$A$2:$F$45,6,0)="Nein"),$Y30,$X30),0)</f>
        <v>0</v>
      </c>
      <c r="AF30" s="45">
        <f>IFERROR(IF(OR($S30&lt;&gt;"Ja",VLOOKUP($D30,Listen!$A$2:$F$45,6,0)="Nein"),$Y30,$X30),0)</f>
        <v>0</v>
      </c>
      <c r="AG30" s="45">
        <f>IFERROR(IF(OR($S30&lt;&gt;"Ja",VLOOKUP($D30,Listen!$A$2:$F$45,6,0)="Nein"),$Y30,$X30),0)</f>
        <v>0</v>
      </c>
      <c r="AH30" s="47">
        <f t="shared" si="14"/>
        <v>0</v>
      </c>
      <c r="AI30" s="122">
        <f>IFERROR(IF(VLOOKUP($D30,Listen!$A$2:$F$45,6,0)="Ja",MAX(BC30:BD30),D_SAV!$BC30),0)</f>
        <v>0</v>
      </c>
      <c r="AJ30" s="47">
        <f t="shared" si="15"/>
        <v>0</v>
      </c>
      <c r="AL30" s="262">
        <f t="shared" si="16"/>
        <v>0</v>
      </c>
      <c r="AM30" s="129">
        <f t="shared" si="3"/>
        <v>0</v>
      </c>
      <c r="AN30" s="263">
        <f t="shared" si="17"/>
        <v>0</v>
      </c>
      <c r="AO30" s="262">
        <f t="shared" si="4"/>
        <v>0</v>
      </c>
      <c r="AP30" s="129">
        <f t="shared" si="5"/>
        <v>0</v>
      </c>
      <c r="AQ30" s="263">
        <f t="shared" si="18"/>
        <v>0</v>
      </c>
      <c r="AR30" s="262">
        <f t="shared" si="6"/>
        <v>0</v>
      </c>
      <c r="AS30" s="129">
        <f t="shared" si="7"/>
        <v>0</v>
      </c>
      <c r="AT30" s="263">
        <f t="shared" si="19"/>
        <v>0</v>
      </c>
      <c r="AU30" s="262">
        <f t="shared" si="8"/>
        <v>0</v>
      </c>
      <c r="AV30" s="129">
        <f t="shared" si="9"/>
        <v>0</v>
      </c>
      <c r="AW30" s="263">
        <f t="shared" si="20"/>
        <v>0</v>
      </c>
      <c r="AX30" s="262">
        <f t="shared" si="10"/>
        <v>0</v>
      </c>
      <c r="AY30" s="129">
        <f t="shared" si="11"/>
        <v>0</v>
      </c>
      <c r="AZ30" s="129">
        <f t="shared" si="21"/>
        <v>0</v>
      </c>
      <c r="BA30" s="263">
        <f>IFERROR(IF(VLOOKUP($D30,Listen!$A$2:$F$45,6,0)="Ja",AX30-MAX(AY30:AZ30),AX30-AY30),0)</f>
        <v>0</v>
      </c>
      <c r="BB30" s="262">
        <f t="shared" si="22"/>
        <v>0</v>
      </c>
      <c r="BC30" s="129">
        <f t="shared" si="12"/>
        <v>0</v>
      </c>
      <c r="BD30" s="129">
        <f t="shared" si="23"/>
        <v>0</v>
      </c>
      <c r="BE30" s="263">
        <f>IFERROR(IF(VLOOKUP($D30,Listen!$A$2:$F$45,6,0)="Ja",BB30-MAX(BC30:BD30),BB30-BC30),0)</f>
        <v>0</v>
      </c>
    </row>
    <row r="31" spans="1:57" s="31" customFormat="1" x14ac:dyDescent="0.25">
      <c r="A31" s="189">
        <v>27</v>
      </c>
      <c r="B31" s="135" t="str">
        <f>IF(AND(E31&lt;&gt;0,D31&lt;&gt;0,F31&lt;&gt;0),IF(C31&lt;&gt;0,CONCATENATE(C31,"-AGr",VLOOKUP(D31,Listen!$A$2:$D$45,4,FALSE),"-",E31,"-",F31,),CONCATENATE("AGr",VLOOKUP(D31,Listen!$A$2:$D$45,4,FALSE),"-",E31,"-",F31)),"keine vollständige ID")</f>
        <v>keine vollständige ID</v>
      </c>
      <c r="C31" s="126"/>
      <c r="D31" s="275"/>
      <c r="E31" s="33"/>
      <c r="F31" s="130"/>
      <c r="G31" s="16"/>
      <c r="H31" s="16"/>
      <c r="I31" s="16"/>
      <c r="J31" s="16"/>
      <c r="K31" s="16"/>
      <c r="L31" s="94">
        <f>IF(E31&gt;A_Stammdaten!$B$10,0,G31+H31-J31)</f>
        <v>0</v>
      </c>
      <c r="M31" s="16"/>
      <c r="N31" s="16"/>
      <c r="O31" s="16"/>
      <c r="P31" s="54">
        <f t="shared" si="0"/>
        <v>0</v>
      </c>
      <c r="Q31" s="33"/>
      <c r="R31" s="33"/>
      <c r="S31" s="33"/>
      <c r="T31" s="33"/>
      <c r="U31" s="33"/>
      <c r="V31" s="33"/>
      <c r="W31" s="55" t="str">
        <f t="shared" si="1"/>
        <v>-</v>
      </c>
      <c r="X31" s="55" t="str">
        <f t="shared" si="2"/>
        <v>-</v>
      </c>
      <c r="Y31" s="55">
        <f>IF(ISBLANK($D31),0,VLOOKUP($D31,Listen!$A$2:$C$45,2,FALSE))</f>
        <v>0</v>
      </c>
      <c r="Z31" s="55">
        <f>IF(ISBLANK($D31),0,VLOOKUP($D31,Listen!$A$2:$C$45,3,FALSE))</f>
        <v>0</v>
      </c>
      <c r="AA31" s="45">
        <f t="shared" si="13"/>
        <v>0</v>
      </c>
      <c r="AB31" s="45">
        <f t="shared" si="13"/>
        <v>0</v>
      </c>
      <c r="AC31" s="45">
        <f>IFERROR(IF(OR($R31&lt;&gt;"Ja",VLOOKUP($D31,Listen!$A$2:$F$45,5,0)="Nein",E31&lt;IF(D31="LNG Anbindungsanlagen gemäß separater Festlegung",2022,2023)),$Y31,$W31),0)</f>
        <v>0</v>
      </c>
      <c r="AD31" s="45">
        <f>IFERROR(IF(OR($R31&lt;&gt;"Ja",VLOOKUP($D31,Listen!$A$2:$F$45,5,0)="Nein",E31&lt;IF(D31="LNG Anbindungsanlagen gemäß separater Festlegung",2022,2023)),$Y31,$W31),0)</f>
        <v>0</v>
      </c>
      <c r="AE31" s="45">
        <f>IFERROR(IF(OR($S31&lt;&gt;"Ja",VLOOKUP($D31,Listen!$A$2:$F$45,6,0)="Nein"),$Y31,$X31),0)</f>
        <v>0</v>
      </c>
      <c r="AF31" s="45">
        <f>IFERROR(IF(OR($S31&lt;&gt;"Ja",VLOOKUP($D31,Listen!$A$2:$F$45,6,0)="Nein"),$Y31,$X31),0)</f>
        <v>0</v>
      </c>
      <c r="AG31" s="45">
        <f>IFERROR(IF(OR($S31&lt;&gt;"Ja",VLOOKUP($D31,Listen!$A$2:$F$45,6,0)="Nein"),$Y31,$X31),0)</f>
        <v>0</v>
      </c>
      <c r="AH31" s="47">
        <f t="shared" si="14"/>
        <v>0</v>
      </c>
      <c r="AI31" s="122">
        <f>IFERROR(IF(VLOOKUP($D31,Listen!$A$2:$F$45,6,0)="Ja",MAX(BC31:BD31),D_SAV!$BC31),0)</f>
        <v>0</v>
      </c>
      <c r="AJ31" s="47">
        <f t="shared" si="15"/>
        <v>0</v>
      </c>
      <c r="AL31" s="262">
        <f t="shared" si="16"/>
        <v>0</v>
      </c>
      <c r="AM31" s="129">
        <f t="shared" si="3"/>
        <v>0</v>
      </c>
      <c r="AN31" s="263">
        <f t="shared" si="17"/>
        <v>0</v>
      </c>
      <c r="AO31" s="262">
        <f t="shared" si="4"/>
        <v>0</v>
      </c>
      <c r="AP31" s="129">
        <f t="shared" si="5"/>
        <v>0</v>
      </c>
      <c r="AQ31" s="263">
        <f t="shared" si="18"/>
        <v>0</v>
      </c>
      <c r="AR31" s="262">
        <f t="shared" si="6"/>
        <v>0</v>
      </c>
      <c r="AS31" s="129">
        <f t="shared" si="7"/>
        <v>0</v>
      </c>
      <c r="AT31" s="263">
        <f t="shared" si="19"/>
        <v>0</v>
      </c>
      <c r="AU31" s="262">
        <f t="shared" si="8"/>
        <v>0</v>
      </c>
      <c r="AV31" s="129">
        <f t="shared" si="9"/>
        <v>0</v>
      </c>
      <c r="AW31" s="263">
        <f t="shared" si="20"/>
        <v>0</v>
      </c>
      <c r="AX31" s="262">
        <f t="shared" si="10"/>
        <v>0</v>
      </c>
      <c r="AY31" s="129">
        <f t="shared" si="11"/>
        <v>0</v>
      </c>
      <c r="AZ31" s="129">
        <f t="shared" si="21"/>
        <v>0</v>
      </c>
      <c r="BA31" s="263">
        <f>IFERROR(IF(VLOOKUP($D31,Listen!$A$2:$F$45,6,0)="Ja",AX31-MAX(AY31:AZ31),AX31-AY31),0)</f>
        <v>0</v>
      </c>
      <c r="BB31" s="262">
        <f t="shared" si="22"/>
        <v>0</v>
      </c>
      <c r="BC31" s="129">
        <f t="shared" si="12"/>
        <v>0</v>
      </c>
      <c r="BD31" s="129">
        <f t="shared" si="23"/>
        <v>0</v>
      </c>
      <c r="BE31" s="263">
        <f>IFERROR(IF(VLOOKUP($D31,Listen!$A$2:$F$45,6,0)="Ja",BB31-MAX(BC31:BD31),BB31-BC31),0)</f>
        <v>0</v>
      </c>
    </row>
    <row r="32" spans="1:57" s="31" customFormat="1" x14ac:dyDescent="0.25">
      <c r="A32" s="189">
        <v>28</v>
      </c>
      <c r="B32" s="135" t="str">
        <f>IF(AND(E32&lt;&gt;0,D32&lt;&gt;0,F32&lt;&gt;0),IF(C32&lt;&gt;0,CONCATENATE(C32,"-AGr",VLOOKUP(D32,Listen!$A$2:$D$45,4,FALSE),"-",E32,"-",F32,),CONCATENATE("AGr",VLOOKUP(D32,Listen!$A$2:$D$45,4,FALSE),"-",E32,"-",F32)),"keine vollständige ID")</f>
        <v>keine vollständige ID</v>
      </c>
      <c r="C32" s="126"/>
      <c r="D32" s="275"/>
      <c r="E32" s="33"/>
      <c r="F32" s="130"/>
      <c r="G32" s="16"/>
      <c r="H32" s="16"/>
      <c r="I32" s="16"/>
      <c r="J32" s="16"/>
      <c r="K32" s="16"/>
      <c r="L32" s="94">
        <f>IF(E32&gt;A_Stammdaten!$B$10,0,G32+H32-J32)</f>
        <v>0</v>
      </c>
      <c r="M32" s="16"/>
      <c r="N32" s="16"/>
      <c r="O32" s="16"/>
      <c r="P32" s="54">
        <f t="shared" si="0"/>
        <v>0</v>
      </c>
      <c r="Q32" s="33"/>
      <c r="R32" s="33"/>
      <c r="S32" s="33"/>
      <c r="T32" s="33"/>
      <c r="U32" s="33"/>
      <c r="V32" s="33"/>
      <c r="W32" s="55" t="str">
        <f t="shared" si="1"/>
        <v>-</v>
      </c>
      <c r="X32" s="55" t="str">
        <f t="shared" si="2"/>
        <v>-</v>
      </c>
      <c r="Y32" s="55">
        <f>IF(ISBLANK($D32),0,VLOOKUP($D32,Listen!$A$2:$C$45,2,FALSE))</f>
        <v>0</v>
      </c>
      <c r="Z32" s="55">
        <f>IF(ISBLANK($D32),0,VLOOKUP($D32,Listen!$A$2:$C$45,3,FALSE))</f>
        <v>0</v>
      </c>
      <c r="AA32" s="45">
        <f t="shared" si="13"/>
        <v>0</v>
      </c>
      <c r="AB32" s="45">
        <f t="shared" si="13"/>
        <v>0</v>
      </c>
      <c r="AC32" s="45">
        <f>IFERROR(IF(OR($R32&lt;&gt;"Ja",VLOOKUP($D32,Listen!$A$2:$F$45,5,0)="Nein",E32&lt;IF(D32="LNG Anbindungsanlagen gemäß separater Festlegung",2022,2023)),$Y32,$W32),0)</f>
        <v>0</v>
      </c>
      <c r="AD32" s="45">
        <f>IFERROR(IF(OR($R32&lt;&gt;"Ja",VLOOKUP($D32,Listen!$A$2:$F$45,5,0)="Nein",E32&lt;IF(D32="LNG Anbindungsanlagen gemäß separater Festlegung",2022,2023)),$Y32,$W32),0)</f>
        <v>0</v>
      </c>
      <c r="AE32" s="45">
        <f>IFERROR(IF(OR($S32&lt;&gt;"Ja",VLOOKUP($D32,Listen!$A$2:$F$45,6,0)="Nein"),$Y32,$X32),0)</f>
        <v>0</v>
      </c>
      <c r="AF32" s="45">
        <f>IFERROR(IF(OR($S32&lt;&gt;"Ja",VLOOKUP($D32,Listen!$A$2:$F$45,6,0)="Nein"),$Y32,$X32),0)</f>
        <v>0</v>
      </c>
      <c r="AG32" s="45">
        <f>IFERROR(IF(OR($S32&lt;&gt;"Ja",VLOOKUP($D32,Listen!$A$2:$F$45,6,0)="Nein"),$Y32,$X32),0)</f>
        <v>0</v>
      </c>
      <c r="AH32" s="47">
        <f t="shared" si="14"/>
        <v>0</v>
      </c>
      <c r="AI32" s="122">
        <f>IFERROR(IF(VLOOKUP($D32,Listen!$A$2:$F$45,6,0)="Ja",MAX(BC32:BD32),D_SAV!$BC32),0)</f>
        <v>0</v>
      </c>
      <c r="AJ32" s="47">
        <f t="shared" si="15"/>
        <v>0</v>
      </c>
      <c r="AL32" s="262">
        <f t="shared" si="16"/>
        <v>0</v>
      </c>
      <c r="AM32" s="129">
        <f t="shared" si="3"/>
        <v>0</v>
      </c>
      <c r="AN32" s="263">
        <f t="shared" si="17"/>
        <v>0</v>
      </c>
      <c r="AO32" s="262">
        <f t="shared" si="4"/>
        <v>0</v>
      </c>
      <c r="AP32" s="129">
        <f t="shared" si="5"/>
        <v>0</v>
      </c>
      <c r="AQ32" s="263">
        <f t="shared" si="18"/>
        <v>0</v>
      </c>
      <c r="AR32" s="262">
        <f t="shared" si="6"/>
        <v>0</v>
      </c>
      <c r="AS32" s="129">
        <f t="shared" si="7"/>
        <v>0</v>
      </c>
      <c r="AT32" s="263">
        <f t="shared" si="19"/>
        <v>0</v>
      </c>
      <c r="AU32" s="262">
        <f t="shared" si="8"/>
        <v>0</v>
      </c>
      <c r="AV32" s="129">
        <f t="shared" si="9"/>
        <v>0</v>
      </c>
      <c r="AW32" s="263">
        <f t="shared" si="20"/>
        <v>0</v>
      </c>
      <c r="AX32" s="262">
        <f t="shared" si="10"/>
        <v>0</v>
      </c>
      <c r="AY32" s="129">
        <f t="shared" si="11"/>
        <v>0</v>
      </c>
      <c r="AZ32" s="129">
        <f t="shared" si="21"/>
        <v>0</v>
      </c>
      <c r="BA32" s="263">
        <f>IFERROR(IF(VLOOKUP($D32,Listen!$A$2:$F$45,6,0)="Ja",AX32-MAX(AY32:AZ32),AX32-AY32),0)</f>
        <v>0</v>
      </c>
      <c r="BB32" s="262">
        <f t="shared" si="22"/>
        <v>0</v>
      </c>
      <c r="BC32" s="129">
        <f t="shared" si="12"/>
        <v>0</v>
      </c>
      <c r="BD32" s="129">
        <f t="shared" si="23"/>
        <v>0</v>
      </c>
      <c r="BE32" s="263">
        <f>IFERROR(IF(VLOOKUP($D32,Listen!$A$2:$F$45,6,0)="Ja",BB32-MAX(BC32:BD32),BB32-BC32),0)</f>
        <v>0</v>
      </c>
    </row>
    <row r="33" spans="1:57" s="31" customFormat="1" x14ac:dyDescent="0.25">
      <c r="A33" s="189">
        <v>29</v>
      </c>
      <c r="B33" s="135" t="str">
        <f>IF(AND(E33&lt;&gt;0,D33&lt;&gt;0,F33&lt;&gt;0),IF(C33&lt;&gt;0,CONCATENATE(C33,"-AGr",VLOOKUP(D33,Listen!$A$2:$D$45,4,FALSE),"-",E33,"-",F33,),CONCATENATE("AGr",VLOOKUP(D33,Listen!$A$2:$D$45,4,FALSE),"-",E33,"-",F33)),"keine vollständige ID")</f>
        <v>keine vollständige ID</v>
      </c>
      <c r="C33" s="126"/>
      <c r="D33" s="275"/>
      <c r="E33" s="33"/>
      <c r="F33" s="130"/>
      <c r="G33" s="16"/>
      <c r="H33" s="16"/>
      <c r="I33" s="16"/>
      <c r="J33" s="16"/>
      <c r="K33" s="16"/>
      <c r="L33" s="94">
        <f>IF(E33&gt;A_Stammdaten!$B$10,0,G33+H33-J33)</f>
        <v>0</v>
      </c>
      <c r="M33" s="16"/>
      <c r="N33" s="16"/>
      <c r="O33" s="16"/>
      <c r="P33" s="54">
        <f t="shared" si="0"/>
        <v>0</v>
      </c>
      <c r="Q33" s="33"/>
      <c r="R33" s="33"/>
      <c r="S33" s="33"/>
      <c r="T33" s="33"/>
      <c r="U33" s="33"/>
      <c r="V33" s="33"/>
      <c r="W33" s="55" t="str">
        <f t="shared" si="1"/>
        <v>-</v>
      </c>
      <c r="X33" s="55" t="str">
        <f t="shared" si="2"/>
        <v>-</v>
      </c>
      <c r="Y33" s="55">
        <f>IF(ISBLANK($D33),0,VLOOKUP($D33,Listen!$A$2:$C$45,2,FALSE))</f>
        <v>0</v>
      </c>
      <c r="Z33" s="55">
        <f>IF(ISBLANK($D33),0,VLOOKUP($D33,Listen!$A$2:$C$45,3,FALSE))</f>
        <v>0</v>
      </c>
      <c r="AA33" s="45">
        <f t="shared" si="13"/>
        <v>0</v>
      </c>
      <c r="AB33" s="45">
        <f t="shared" si="13"/>
        <v>0</v>
      </c>
      <c r="AC33" s="45">
        <f>IFERROR(IF(OR($R33&lt;&gt;"Ja",VLOOKUP($D33,Listen!$A$2:$F$45,5,0)="Nein",E33&lt;IF(D33="LNG Anbindungsanlagen gemäß separater Festlegung",2022,2023)),$Y33,$W33),0)</f>
        <v>0</v>
      </c>
      <c r="AD33" s="45">
        <f>IFERROR(IF(OR($R33&lt;&gt;"Ja",VLOOKUP($D33,Listen!$A$2:$F$45,5,0)="Nein",E33&lt;IF(D33="LNG Anbindungsanlagen gemäß separater Festlegung",2022,2023)),$Y33,$W33),0)</f>
        <v>0</v>
      </c>
      <c r="AE33" s="45">
        <f>IFERROR(IF(OR($S33&lt;&gt;"Ja",VLOOKUP($D33,Listen!$A$2:$F$45,6,0)="Nein"),$Y33,$X33),0)</f>
        <v>0</v>
      </c>
      <c r="AF33" s="45">
        <f>IFERROR(IF(OR($S33&lt;&gt;"Ja",VLOOKUP($D33,Listen!$A$2:$F$45,6,0)="Nein"),$Y33,$X33),0)</f>
        <v>0</v>
      </c>
      <c r="AG33" s="45">
        <f>IFERROR(IF(OR($S33&lt;&gt;"Ja",VLOOKUP($D33,Listen!$A$2:$F$45,6,0)="Nein"),$Y33,$X33),0)</f>
        <v>0</v>
      </c>
      <c r="AH33" s="47">
        <f t="shared" si="14"/>
        <v>0</v>
      </c>
      <c r="AI33" s="122">
        <f>IFERROR(IF(VLOOKUP($D33,Listen!$A$2:$F$45,6,0)="Ja",MAX(BC33:BD33),D_SAV!$BC33),0)</f>
        <v>0</v>
      </c>
      <c r="AJ33" s="47">
        <f t="shared" si="15"/>
        <v>0</v>
      </c>
      <c r="AL33" s="262">
        <f t="shared" si="16"/>
        <v>0</v>
      </c>
      <c r="AM33" s="129">
        <f t="shared" si="3"/>
        <v>0</v>
      </c>
      <c r="AN33" s="263">
        <f t="shared" si="17"/>
        <v>0</v>
      </c>
      <c r="AO33" s="262">
        <f t="shared" si="4"/>
        <v>0</v>
      </c>
      <c r="AP33" s="129">
        <f t="shared" si="5"/>
        <v>0</v>
      </c>
      <c r="AQ33" s="263">
        <f t="shared" si="18"/>
        <v>0</v>
      </c>
      <c r="AR33" s="262">
        <f t="shared" si="6"/>
        <v>0</v>
      </c>
      <c r="AS33" s="129">
        <f t="shared" si="7"/>
        <v>0</v>
      </c>
      <c r="AT33" s="263">
        <f t="shared" si="19"/>
        <v>0</v>
      </c>
      <c r="AU33" s="262">
        <f t="shared" si="8"/>
        <v>0</v>
      </c>
      <c r="AV33" s="129">
        <f t="shared" si="9"/>
        <v>0</v>
      </c>
      <c r="AW33" s="263">
        <f t="shared" si="20"/>
        <v>0</v>
      </c>
      <c r="AX33" s="262">
        <f t="shared" si="10"/>
        <v>0</v>
      </c>
      <c r="AY33" s="129">
        <f t="shared" si="11"/>
        <v>0</v>
      </c>
      <c r="AZ33" s="129">
        <f t="shared" si="21"/>
        <v>0</v>
      </c>
      <c r="BA33" s="263">
        <f>IFERROR(IF(VLOOKUP($D33,Listen!$A$2:$F$45,6,0)="Ja",AX33-MAX(AY33:AZ33),AX33-AY33),0)</f>
        <v>0</v>
      </c>
      <c r="BB33" s="262">
        <f t="shared" si="22"/>
        <v>0</v>
      </c>
      <c r="BC33" s="129">
        <f t="shared" si="12"/>
        <v>0</v>
      </c>
      <c r="BD33" s="129">
        <f t="shared" si="23"/>
        <v>0</v>
      </c>
      <c r="BE33" s="263">
        <f>IFERROR(IF(VLOOKUP($D33,Listen!$A$2:$F$45,6,0)="Ja",BB33-MAX(BC33:BD33),BB33-BC33),0)</f>
        <v>0</v>
      </c>
    </row>
    <row r="34" spans="1:57" s="31" customFormat="1" x14ac:dyDescent="0.25">
      <c r="A34" s="189">
        <v>30</v>
      </c>
      <c r="B34" s="135" t="str">
        <f>IF(AND(E34&lt;&gt;0,D34&lt;&gt;0,F34&lt;&gt;0),IF(C34&lt;&gt;0,CONCATENATE(C34,"-AGr",VLOOKUP(D34,Listen!$A$2:$D$45,4,FALSE),"-",E34,"-",F34,),CONCATENATE("AGr",VLOOKUP(D34,Listen!$A$2:$D$45,4,FALSE),"-",E34,"-",F34)),"keine vollständige ID")</f>
        <v>keine vollständige ID</v>
      </c>
      <c r="C34" s="126"/>
      <c r="D34" s="275"/>
      <c r="E34" s="33"/>
      <c r="F34" s="130"/>
      <c r="G34" s="16"/>
      <c r="H34" s="16"/>
      <c r="I34" s="16"/>
      <c r="J34" s="16"/>
      <c r="K34" s="16"/>
      <c r="L34" s="94">
        <f>IF(E34&gt;A_Stammdaten!$B$10,0,G34+H34-J34)</f>
        <v>0</v>
      </c>
      <c r="M34" s="16"/>
      <c r="N34" s="16"/>
      <c r="O34" s="16"/>
      <c r="P34" s="54">
        <f t="shared" si="0"/>
        <v>0</v>
      </c>
      <c r="Q34" s="33"/>
      <c r="R34" s="33"/>
      <c r="S34" s="33"/>
      <c r="T34" s="33"/>
      <c r="U34" s="33"/>
      <c r="V34" s="33"/>
      <c r="W34" s="55" t="str">
        <f t="shared" si="1"/>
        <v>-</v>
      </c>
      <c r="X34" s="55" t="str">
        <f t="shared" si="2"/>
        <v>-</v>
      </c>
      <c r="Y34" s="55">
        <f>IF(ISBLANK($D34),0,VLOOKUP($D34,Listen!$A$2:$C$45,2,FALSE))</f>
        <v>0</v>
      </c>
      <c r="Z34" s="55">
        <f>IF(ISBLANK($D34),0,VLOOKUP($D34,Listen!$A$2:$C$45,3,FALSE))</f>
        <v>0</v>
      </c>
      <c r="AA34" s="45">
        <f t="shared" si="13"/>
        <v>0</v>
      </c>
      <c r="AB34" s="45">
        <f t="shared" si="13"/>
        <v>0</v>
      </c>
      <c r="AC34" s="45">
        <f>IFERROR(IF(OR($R34&lt;&gt;"Ja",VLOOKUP($D34,Listen!$A$2:$F$45,5,0)="Nein",E34&lt;IF(D34="LNG Anbindungsanlagen gemäß separater Festlegung",2022,2023)),$Y34,$W34),0)</f>
        <v>0</v>
      </c>
      <c r="AD34" s="45">
        <f>IFERROR(IF(OR($R34&lt;&gt;"Ja",VLOOKUP($D34,Listen!$A$2:$F$45,5,0)="Nein",E34&lt;IF(D34="LNG Anbindungsanlagen gemäß separater Festlegung",2022,2023)),$Y34,$W34),0)</f>
        <v>0</v>
      </c>
      <c r="AE34" s="45">
        <f>IFERROR(IF(OR($S34&lt;&gt;"Ja",VLOOKUP($D34,Listen!$A$2:$F$45,6,0)="Nein"),$Y34,$X34),0)</f>
        <v>0</v>
      </c>
      <c r="AF34" s="45">
        <f>IFERROR(IF(OR($S34&lt;&gt;"Ja",VLOOKUP($D34,Listen!$A$2:$F$45,6,0)="Nein"),$Y34,$X34),0)</f>
        <v>0</v>
      </c>
      <c r="AG34" s="45">
        <f>IFERROR(IF(OR($S34&lt;&gt;"Ja",VLOOKUP($D34,Listen!$A$2:$F$45,6,0)="Nein"),$Y34,$X34),0)</f>
        <v>0</v>
      </c>
      <c r="AH34" s="47">
        <f t="shared" si="14"/>
        <v>0</v>
      </c>
      <c r="AI34" s="122">
        <f>IFERROR(IF(VLOOKUP($D34,Listen!$A$2:$F$45,6,0)="Ja",MAX(BC34:BD34),D_SAV!$BC34),0)</f>
        <v>0</v>
      </c>
      <c r="AJ34" s="47">
        <f t="shared" si="15"/>
        <v>0</v>
      </c>
      <c r="AL34" s="262">
        <f t="shared" si="16"/>
        <v>0</v>
      </c>
      <c r="AM34" s="129">
        <f t="shared" si="3"/>
        <v>0</v>
      </c>
      <c r="AN34" s="263">
        <f t="shared" si="17"/>
        <v>0</v>
      </c>
      <c r="AO34" s="262">
        <f t="shared" si="4"/>
        <v>0</v>
      </c>
      <c r="AP34" s="129">
        <f t="shared" si="5"/>
        <v>0</v>
      </c>
      <c r="AQ34" s="263">
        <f t="shared" si="18"/>
        <v>0</v>
      </c>
      <c r="AR34" s="262">
        <f t="shared" si="6"/>
        <v>0</v>
      </c>
      <c r="AS34" s="129">
        <f t="shared" si="7"/>
        <v>0</v>
      </c>
      <c r="AT34" s="263">
        <f t="shared" si="19"/>
        <v>0</v>
      </c>
      <c r="AU34" s="262">
        <f t="shared" si="8"/>
        <v>0</v>
      </c>
      <c r="AV34" s="129">
        <f t="shared" si="9"/>
        <v>0</v>
      </c>
      <c r="AW34" s="263">
        <f t="shared" si="20"/>
        <v>0</v>
      </c>
      <c r="AX34" s="262">
        <f t="shared" si="10"/>
        <v>0</v>
      </c>
      <c r="AY34" s="129">
        <f t="shared" si="11"/>
        <v>0</v>
      </c>
      <c r="AZ34" s="129">
        <f t="shared" si="21"/>
        <v>0</v>
      </c>
      <c r="BA34" s="263">
        <f>IFERROR(IF(VLOOKUP($D34,Listen!$A$2:$F$45,6,0)="Ja",AX34-MAX(AY34:AZ34),AX34-AY34),0)</f>
        <v>0</v>
      </c>
      <c r="BB34" s="262">
        <f t="shared" si="22"/>
        <v>0</v>
      </c>
      <c r="BC34" s="129">
        <f t="shared" si="12"/>
        <v>0</v>
      </c>
      <c r="BD34" s="129">
        <f t="shared" si="23"/>
        <v>0</v>
      </c>
      <c r="BE34" s="263">
        <f>IFERROR(IF(VLOOKUP($D34,Listen!$A$2:$F$45,6,0)="Ja",BB34-MAX(BC34:BD34),BB34-BC34),0)</f>
        <v>0</v>
      </c>
    </row>
    <row r="35" spans="1:57" s="31" customFormat="1" x14ac:dyDescent="0.25">
      <c r="A35" s="189">
        <v>31</v>
      </c>
      <c r="B35" s="135" t="str">
        <f>IF(AND(E35&lt;&gt;0,D35&lt;&gt;0,F35&lt;&gt;0),IF(C35&lt;&gt;0,CONCATENATE(C35,"-AGr",VLOOKUP(D35,Listen!$A$2:$D$45,4,FALSE),"-",E35,"-",F35,),CONCATENATE("AGr",VLOOKUP(D35,Listen!$A$2:$D$45,4,FALSE),"-",E35,"-",F35)),"keine vollständige ID")</f>
        <v>keine vollständige ID</v>
      </c>
      <c r="C35" s="126"/>
      <c r="D35" s="275"/>
      <c r="E35" s="33"/>
      <c r="F35" s="130"/>
      <c r="G35" s="16"/>
      <c r="H35" s="16"/>
      <c r="I35" s="16"/>
      <c r="J35" s="16"/>
      <c r="K35" s="16"/>
      <c r="L35" s="94">
        <f>IF(E35&gt;A_Stammdaten!$B$10,0,G35+H35-J35)</f>
        <v>0</v>
      </c>
      <c r="M35" s="16"/>
      <c r="N35" s="16"/>
      <c r="O35" s="16"/>
      <c r="P35" s="54">
        <f t="shared" si="0"/>
        <v>0</v>
      </c>
      <c r="Q35" s="33"/>
      <c r="R35" s="33"/>
      <c r="S35" s="33"/>
      <c r="T35" s="33"/>
      <c r="U35" s="33"/>
      <c r="V35" s="33"/>
      <c r="W35" s="55" t="str">
        <f t="shared" si="1"/>
        <v>-</v>
      </c>
      <c r="X35" s="55" t="str">
        <f t="shared" si="2"/>
        <v>-</v>
      </c>
      <c r="Y35" s="55">
        <f>IF(ISBLANK($D35),0,VLOOKUP($D35,Listen!$A$2:$C$45,2,FALSE))</f>
        <v>0</v>
      </c>
      <c r="Z35" s="55">
        <f>IF(ISBLANK($D35),0,VLOOKUP($D35,Listen!$A$2:$C$45,3,FALSE))</f>
        <v>0</v>
      </c>
      <c r="AA35" s="45">
        <f t="shared" si="13"/>
        <v>0</v>
      </c>
      <c r="AB35" s="45">
        <f t="shared" si="13"/>
        <v>0</v>
      </c>
      <c r="AC35" s="45">
        <f>IFERROR(IF(OR($R35&lt;&gt;"Ja",VLOOKUP($D35,Listen!$A$2:$F$45,5,0)="Nein",E35&lt;IF(D35="LNG Anbindungsanlagen gemäß separater Festlegung",2022,2023)),$Y35,$W35),0)</f>
        <v>0</v>
      </c>
      <c r="AD35" s="45">
        <f>IFERROR(IF(OR($R35&lt;&gt;"Ja",VLOOKUP($D35,Listen!$A$2:$F$45,5,0)="Nein",E35&lt;IF(D35="LNG Anbindungsanlagen gemäß separater Festlegung",2022,2023)),$Y35,$W35),0)</f>
        <v>0</v>
      </c>
      <c r="AE35" s="45">
        <f>IFERROR(IF(OR($S35&lt;&gt;"Ja",VLOOKUP($D35,Listen!$A$2:$F$45,6,0)="Nein"),$Y35,$X35),0)</f>
        <v>0</v>
      </c>
      <c r="AF35" s="45">
        <f>IFERROR(IF(OR($S35&lt;&gt;"Ja",VLOOKUP($D35,Listen!$A$2:$F$45,6,0)="Nein"),$Y35,$X35),0)</f>
        <v>0</v>
      </c>
      <c r="AG35" s="45">
        <f>IFERROR(IF(OR($S35&lt;&gt;"Ja",VLOOKUP($D35,Listen!$A$2:$F$45,6,0)="Nein"),$Y35,$X35),0)</f>
        <v>0</v>
      </c>
      <c r="AH35" s="47">
        <f t="shared" si="14"/>
        <v>0</v>
      </c>
      <c r="AI35" s="122">
        <f>IFERROR(IF(VLOOKUP($D35,Listen!$A$2:$F$45,6,0)="Ja",MAX(BC35:BD35),D_SAV!$BC35),0)</f>
        <v>0</v>
      </c>
      <c r="AJ35" s="47">
        <f t="shared" si="15"/>
        <v>0</v>
      </c>
      <c r="AL35" s="262">
        <f t="shared" si="16"/>
        <v>0</v>
      </c>
      <c r="AM35" s="129">
        <f t="shared" si="3"/>
        <v>0</v>
      </c>
      <c r="AN35" s="263">
        <f t="shared" si="17"/>
        <v>0</v>
      </c>
      <c r="AO35" s="262">
        <f t="shared" si="4"/>
        <v>0</v>
      </c>
      <c r="AP35" s="129">
        <f t="shared" si="5"/>
        <v>0</v>
      </c>
      <c r="AQ35" s="263">
        <f t="shared" si="18"/>
        <v>0</v>
      </c>
      <c r="AR35" s="262">
        <f t="shared" si="6"/>
        <v>0</v>
      </c>
      <c r="AS35" s="129">
        <f t="shared" si="7"/>
        <v>0</v>
      </c>
      <c r="AT35" s="263">
        <f t="shared" si="19"/>
        <v>0</v>
      </c>
      <c r="AU35" s="262">
        <f t="shared" si="8"/>
        <v>0</v>
      </c>
      <c r="AV35" s="129">
        <f t="shared" si="9"/>
        <v>0</v>
      </c>
      <c r="AW35" s="263">
        <f t="shared" si="20"/>
        <v>0</v>
      </c>
      <c r="AX35" s="262">
        <f t="shared" si="10"/>
        <v>0</v>
      </c>
      <c r="AY35" s="129">
        <f t="shared" si="11"/>
        <v>0</v>
      </c>
      <c r="AZ35" s="129">
        <f t="shared" si="21"/>
        <v>0</v>
      </c>
      <c r="BA35" s="263">
        <f>IFERROR(IF(VLOOKUP($D35,Listen!$A$2:$F$45,6,0)="Ja",AX35-MAX(AY35:AZ35),AX35-AY35),0)</f>
        <v>0</v>
      </c>
      <c r="BB35" s="262">
        <f t="shared" si="22"/>
        <v>0</v>
      </c>
      <c r="BC35" s="129">
        <f t="shared" si="12"/>
        <v>0</v>
      </c>
      <c r="BD35" s="129">
        <f t="shared" si="23"/>
        <v>0</v>
      </c>
      <c r="BE35" s="263">
        <f>IFERROR(IF(VLOOKUP($D35,Listen!$A$2:$F$45,6,0)="Ja",BB35-MAX(BC35:BD35),BB35-BC35),0)</f>
        <v>0</v>
      </c>
    </row>
    <row r="36" spans="1:57" s="31" customFormat="1" x14ac:dyDescent="0.25">
      <c r="A36" s="189">
        <v>32</v>
      </c>
      <c r="B36" s="135" t="str">
        <f>IF(AND(E36&lt;&gt;0,D36&lt;&gt;0,F36&lt;&gt;0),IF(C36&lt;&gt;0,CONCATENATE(C36,"-AGr",VLOOKUP(D36,Listen!$A$2:$D$45,4,FALSE),"-",E36,"-",F36,),CONCATENATE("AGr",VLOOKUP(D36,Listen!$A$2:$D$45,4,FALSE),"-",E36,"-",F36)),"keine vollständige ID")</f>
        <v>keine vollständige ID</v>
      </c>
      <c r="C36" s="126"/>
      <c r="D36" s="275"/>
      <c r="E36" s="33"/>
      <c r="F36" s="130"/>
      <c r="G36" s="16"/>
      <c r="H36" s="16"/>
      <c r="I36" s="16"/>
      <c r="J36" s="16"/>
      <c r="K36" s="16"/>
      <c r="L36" s="94">
        <f>IF(E36&gt;A_Stammdaten!$B$10,0,G36+H36-J36)</f>
        <v>0</v>
      </c>
      <c r="M36" s="16"/>
      <c r="N36" s="16"/>
      <c r="O36" s="16"/>
      <c r="P36" s="54">
        <f t="shared" si="0"/>
        <v>0</v>
      </c>
      <c r="Q36" s="33"/>
      <c r="R36" s="33"/>
      <c r="S36" s="33"/>
      <c r="T36" s="33"/>
      <c r="U36" s="33"/>
      <c r="V36" s="33"/>
      <c r="W36" s="55" t="str">
        <f t="shared" si="1"/>
        <v>-</v>
      </c>
      <c r="X36" s="55" t="str">
        <f t="shared" si="2"/>
        <v>-</v>
      </c>
      <c r="Y36" s="55">
        <f>IF(ISBLANK($D36),0,VLOOKUP($D36,Listen!$A$2:$C$45,2,FALSE))</f>
        <v>0</v>
      </c>
      <c r="Z36" s="55">
        <f>IF(ISBLANK($D36),0,VLOOKUP($D36,Listen!$A$2:$C$45,3,FALSE))</f>
        <v>0</v>
      </c>
      <c r="AA36" s="45">
        <f t="shared" si="13"/>
        <v>0</v>
      </c>
      <c r="AB36" s="45">
        <f t="shared" si="13"/>
        <v>0</v>
      </c>
      <c r="AC36" s="45">
        <f>IFERROR(IF(OR($R36&lt;&gt;"Ja",VLOOKUP($D36,Listen!$A$2:$F$45,5,0)="Nein",E36&lt;IF(D36="LNG Anbindungsanlagen gemäß separater Festlegung",2022,2023)),$Y36,$W36),0)</f>
        <v>0</v>
      </c>
      <c r="AD36" s="45">
        <f>IFERROR(IF(OR($R36&lt;&gt;"Ja",VLOOKUP($D36,Listen!$A$2:$F$45,5,0)="Nein",E36&lt;IF(D36="LNG Anbindungsanlagen gemäß separater Festlegung",2022,2023)),$Y36,$W36),0)</f>
        <v>0</v>
      </c>
      <c r="AE36" s="45">
        <f>IFERROR(IF(OR($S36&lt;&gt;"Ja",VLOOKUP($D36,Listen!$A$2:$F$45,6,0)="Nein"),$Y36,$X36),0)</f>
        <v>0</v>
      </c>
      <c r="AF36" s="45">
        <f>IFERROR(IF(OR($S36&lt;&gt;"Ja",VLOOKUP($D36,Listen!$A$2:$F$45,6,0)="Nein"),$Y36,$X36),0)</f>
        <v>0</v>
      </c>
      <c r="AG36" s="45">
        <f>IFERROR(IF(OR($S36&lt;&gt;"Ja",VLOOKUP($D36,Listen!$A$2:$F$45,6,0)="Nein"),$Y36,$X36),0)</f>
        <v>0</v>
      </c>
      <c r="AH36" s="47">
        <f t="shared" si="14"/>
        <v>0</v>
      </c>
      <c r="AI36" s="122">
        <f>IFERROR(IF(VLOOKUP($D36,Listen!$A$2:$F$45,6,0)="Ja",MAX(BC36:BD36),D_SAV!$BC36),0)</f>
        <v>0</v>
      </c>
      <c r="AJ36" s="47">
        <f t="shared" si="15"/>
        <v>0</v>
      </c>
      <c r="AL36" s="262">
        <f t="shared" si="16"/>
        <v>0</v>
      </c>
      <c r="AM36" s="129">
        <f t="shared" si="3"/>
        <v>0</v>
      </c>
      <c r="AN36" s="263">
        <f t="shared" si="17"/>
        <v>0</v>
      </c>
      <c r="AO36" s="262">
        <f t="shared" si="4"/>
        <v>0</v>
      </c>
      <c r="AP36" s="129">
        <f t="shared" si="5"/>
        <v>0</v>
      </c>
      <c r="AQ36" s="263">
        <f t="shared" si="18"/>
        <v>0</v>
      </c>
      <c r="AR36" s="262">
        <f t="shared" si="6"/>
        <v>0</v>
      </c>
      <c r="AS36" s="129">
        <f t="shared" si="7"/>
        <v>0</v>
      </c>
      <c r="AT36" s="263">
        <f t="shared" si="19"/>
        <v>0</v>
      </c>
      <c r="AU36" s="262">
        <f t="shared" si="8"/>
        <v>0</v>
      </c>
      <c r="AV36" s="129">
        <f t="shared" si="9"/>
        <v>0</v>
      </c>
      <c r="AW36" s="263">
        <f t="shared" si="20"/>
        <v>0</v>
      </c>
      <c r="AX36" s="262">
        <f t="shared" si="10"/>
        <v>0</v>
      </c>
      <c r="AY36" s="129">
        <f t="shared" si="11"/>
        <v>0</v>
      </c>
      <c r="AZ36" s="129">
        <f t="shared" si="21"/>
        <v>0</v>
      </c>
      <c r="BA36" s="263">
        <f>IFERROR(IF(VLOOKUP($D36,Listen!$A$2:$F$45,6,0)="Ja",AX36-MAX(AY36:AZ36),AX36-AY36),0)</f>
        <v>0</v>
      </c>
      <c r="BB36" s="262">
        <f t="shared" si="22"/>
        <v>0</v>
      </c>
      <c r="BC36" s="129">
        <f t="shared" si="12"/>
        <v>0</v>
      </c>
      <c r="BD36" s="129">
        <f t="shared" si="23"/>
        <v>0</v>
      </c>
      <c r="BE36" s="263">
        <f>IFERROR(IF(VLOOKUP($D36,Listen!$A$2:$F$45,6,0)="Ja",BB36-MAX(BC36:BD36),BB36-BC36),0)</f>
        <v>0</v>
      </c>
    </row>
    <row r="37" spans="1:57" s="31" customFormat="1" x14ac:dyDescent="0.25">
      <c r="A37" s="189">
        <v>33</v>
      </c>
      <c r="B37" s="135" t="str">
        <f>IF(AND(E37&lt;&gt;0,D37&lt;&gt;0,F37&lt;&gt;0),IF(C37&lt;&gt;0,CONCATENATE(C37,"-AGr",VLOOKUP(D37,Listen!$A$2:$D$45,4,FALSE),"-",E37,"-",F37,),CONCATENATE("AGr",VLOOKUP(D37,Listen!$A$2:$D$45,4,FALSE),"-",E37,"-",F37)),"keine vollständige ID")</f>
        <v>keine vollständige ID</v>
      </c>
      <c r="C37" s="126"/>
      <c r="D37" s="275"/>
      <c r="E37" s="33"/>
      <c r="F37" s="130"/>
      <c r="G37" s="16"/>
      <c r="H37" s="16"/>
      <c r="I37" s="16"/>
      <c r="J37" s="16"/>
      <c r="K37" s="16"/>
      <c r="L37" s="94">
        <f>IF(E37&gt;A_Stammdaten!$B$10,0,G37+H37-J37)</f>
        <v>0</v>
      </c>
      <c r="M37" s="16"/>
      <c r="N37" s="16"/>
      <c r="O37" s="16"/>
      <c r="P37" s="54">
        <f t="shared" si="0"/>
        <v>0</v>
      </c>
      <c r="Q37" s="33"/>
      <c r="R37" s="33"/>
      <c r="S37" s="33"/>
      <c r="T37" s="33"/>
      <c r="U37" s="33"/>
      <c r="V37" s="33"/>
      <c r="W37" s="55" t="str">
        <f t="shared" si="1"/>
        <v>-</v>
      </c>
      <c r="X37" s="55" t="str">
        <f t="shared" si="2"/>
        <v>-</v>
      </c>
      <c r="Y37" s="55">
        <f>IF(ISBLANK($D37),0,VLOOKUP($D37,Listen!$A$2:$C$45,2,FALSE))</f>
        <v>0</v>
      </c>
      <c r="Z37" s="55">
        <f>IF(ISBLANK($D37),0,VLOOKUP($D37,Listen!$A$2:$C$45,3,FALSE))</f>
        <v>0</v>
      </c>
      <c r="AA37" s="45">
        <f t="shared" si="13"/>
        <v>0</v>
      </c>
      <c r="AB37" s="45">
        <f t="shared" si="13"/>
        <v>0</v>
      </c>
      <c r="AC37" s="45">
        <f>IFERROR(IF(OR($R37&lt;&gt;"Ja",VLOOKUP($D37,Listen!$A$2:$F$45,5,0)="Nein",E37&lt;IF(D37="LNG Anbindungsanlagen gemäß separater Festlegung",2022,2023)),$Y37,$W37),0)</f>
        <v>0</v>
      </c>
      <c r="AD37" s="45">
        <f>IFERROR(IF(OR($R37&lt;&gt;"Ja",VLOOKUP($D37,Listen!$A$2:$F$45,5,0)="Nein",E37&lt;IF(D37="LNG Anbindungsanlagen gemäß separater Festlegung",2022,2023)),$Y37,$W37),0)</f>
        <v>0</v>
      </c>
      <c r="AE37" s="45">
        <f>IFERROR(IF(OR($S37&lt;&gt;"Ja",VLOOKUP($D37,Listen!$A$2:$F$45,6,0)="Nein"),$Y37,$X37),0)</f>
        <v>0</v>
      </c>
      <c r="AF37" s="45">
        <f>IFERROR(IF(OR($S37&lt;&gt;"Ja",VLOOKUP($D37,Listen!$A$2:$F$45,6,0)="Nein"),$Y37,$X37),0)</f>
        <v>0</v>
      </c>
      <c r="AG37" s="45">
        <f>IFERROR(IF(OR($S37&lt;&gt;"Ja",VLOOKUP($D37,Listen!$A$2:$F$45,6,0)="Nein"),$Y37,$X37),0)</f>
        <v>0</v>
      </c>
      <c r="AH37" s="47">
        <f t="shared" si="14"/>
        <v>0</v>
      </c>
      <c r="AI37" s="122">
        <f>IFERROR(IF(VLOOKUP($D37,Listen!$A$2:$F$45,6,0)="Ja",MAX(BC37:BD37),D_SAV!$BC37),0)</f>
        <v>0</v>
      </c>
      <c r="AJ37" s="47">
        <f t="shared" si="15"/>
        <v>0</v>
      </c>
      <c r="AL37" s="262">
        <f t="shared" si="16"/>
        <v>0</v>
      </c>
      <c r="AM37" s="129">
        <f t="shared" si="3"/>
        <v>0</v>
      </c>
      <c r="AN37" s="263">
        <f t="shared" si="17"/>
        <v>0</v>
      </c>
      <c r="AO37" s="262">
        <f t="shared" si="4"/>
        <v>0</v>
      </c>
      <c r="AP37" s="129">
        <f t="shared" si="5"/>
        <v>0</v>
      </c>
      <c r="AQ37" s="263">
        <f t="shared" si="18"/>
        <v>0</v>
      </c>
      <c r="AR37" s="262">
        <f t="shared" si="6"/>
        <v>0</v>
      </c>
      <c r="AS37" s="129">
        <f t="shared" si="7"/>
        <v>0</v>
      </c>
      <c r="AT37" s="263">
        <f t="shared" si="19"/>
        <v>0</v>
      </c>
      <c r="AU37" s="262">
        <f t="shared" si="8"/>
        <v>0</v>
      </c>
      <c r="AV37" s="129">
        <f t="shared" si="9"/>
        <v>0</v>
      </c>
      <c r="AW37" s="263">
        <f t="shared" si="20"/>
        <v>0</v>
      </c>
      <c r="AX37" s="262">
        <f t="shared" si="10"/>
        <v>0</v>
      </c>
      <c r="AY37" s="129">
        <f t="shared" si="11"/>
        <v>0</v>
      </c>
      <c r="AZ37" s="129">
        <f t="shared" si="21"/>
        <v>0</v>
      </c>
      <c r="BA37" s="263">
        <f>IFERROR(IF(VLOOKUP($D37,Listen!$A$2:$F$45,6,0)="Ja",AX37-MAX(AY37:AZ37),AX37-AY37),0)</f>
        <v>0</v>
      </c>
      <c r="BB37" s="262">
        <f t="shared" si="22"/>
        <v>0</v>
      </c>
      <c r="BC37" s="129">
        <f t="shared" si="12"/>
        <v>0</v>
      </c>
      <c r="BD37" s="129">
        <f t="shared" si="23"/>
        <v>0</v>
      </c>
      <c r="BE37" s="263">
        <f>IFERROR(IF(VLOOKUP($D37,Listen!$A$2:$F$45,6,0)="Ja",BB37-MAX(BC37:BD37),BB37-BC37),0)</f>
        <v>0</v>
      </c>
    </row>
    <row r="38" spans="1:57" s="31" customFormat="1" x14ac:dyDescent="0.25">
      <c r="A38" s="189">
        <v>34</v>
      </c>
      <c r="B38" s="135" t="str">
        <f>IF(AND(E38&lt;&gt;0,D38&lt;&gt;0,F38&lt;&gt;0),IF(C38&lt;&gt;0,CONCATENATE(C38,"-AGr",VLOOKUP(D38,Listen!$A$2:$D$45,4,FALSE),"-",E38,"-",F38,),CONCATENATE("AGr",VLOOKUP(D38,Listen!$A$2:$D$45,4,FALSE),"-",E38,"-",F38)),"keine vollständige ID")</f>
        <v>keine vollständige ID</v>
      </c>
      <c r="C38" s="126"/>
      <c r="D38" s="275"/>
      <c r="E38" s="33"/>
      <c r="F38" s="130"/>
      <c r="G38" s="16"/>
      <c r="H38" s="16"/>
      <c r="I38" s="16"/>
      <c r="J38" s="16"/>
      <c r="K38" s="16"/>
      <c r="L38" s="94">
        <f>IF(E38&gt;A_Stammdaten!$B$10,0,G38+H38-J38)</f>
        <v>0</v>
      </c>
      <c r="M38" s="16"/>
      <c r="N38" s="16"/>
      <c r="O38" s="16"/>
      <c r="P38" s="54">
        <f t="shared" si="0"/>
        <v>0</v>
      </c>
      <c r="Q38" s="33"/>
      <c r="R38" s="33"/>
      <c r="S38" s="33"/>
      <c r="T38" s="33"/>
      <c r="U38" s="33"/>
      <c r="V38" s="33"/>
      <c r="W38" s="55" t="str">
        <f t="shared" si="1"/>
        <v>-</v>
      </c>
      <c r="X38" s="55" t="str">
        <f t="shared" si="2"/>
        <v>-</v>
      </c>
      <c r="Y38" s="55">
        <f>IF(ISBLANK($D38),0,VLOOKUP($D38,Listen!$A$2:$C$45,2,FALSE))</f>
        <v>0</v>
      </c>
      <c r="Z38" s="55">
        <f>IF(ISBLANK($D38),0,VLOOKUP($D38,Listen!$A$2:$C$45,3,FALSE))</f>
        <v>0</v>
      </c>
      <c r="AA38" s="45">
        <f t="shared" si="13"/>
        <v>0</v>
      </c>
      <c r="AB38" s="45">
        <f t="shared" si="13"/>
        <v>0</v>
      </c>
      <c r="AC38" s="45">
        <f>IFERROR(IF(OR($R38&lt;&gt;"Ja",VLOOKUP($D38,Listen!$A$2:$F$45,5,0)="Nein",E38&lt;IF(D38="LNG Anbindungsanlagen gemäß separater Festlegung",2022,2023)),$Y38,$W38),0)</f>
        <v>0</v>
      </c>
      <c r="AD38" s="45">
        <f>IFERROR(IF(OR($R38&lt;&gt;"Ja",VLOOKUP($D38,Listen!$A$2:$F$45,5,0)="Nein",E38&lt;IF(D38="LNG Anbindungsanlagen gemäß separater Festlegung",2022,2023)),$Y38,$W38),0)</f>
        <v>0</v>
      </c>
      <c r="AE38" s="45">
        <f>IFERROR(IF(OR($S38&lt;&gt;"Ja",VLOOKUP($D38,Listen!$A$2:$F$45,6,0)="Nein"),$Y38,$X38),0)</f>
        <v>0</v>
      </c>
      <c r="AF38" s="45">
        <f>IFERROR(IF(OR($S38&lt;&gt;"Ja",VLOOKUP($D38,Listen!$A$2:$F$45,6,0)="Nein"),$Y38,$X38),0)</f>
        <v>0</v>
      </c>
      <c r="AG38" s="45">
        <f>IFERROR(IF(OR($S38&lt;&gt;"Ja",VLOOKUP($D38,Listen!$A$2:$F$45,6,0)="Nein"),$Y38,$X38),0)</f>
        <v>0</v>
      </c>
      <c r="AH38" s="47">
        <f t="shared" si="14"/>
        <v>0</v>
      </c>
      <c r="AI38" s="122">
        <f>IFERROR(IF(VLOOKUP($D38,Listen!$A$2:$F$45,6,0)="Ja",MAX(BC38:BD38),D_SAV!$BC38),0)</f>
        <v>0</v>
      </c>
      <c r="AJ38" s="47">
        <f t="shared" si="15"/>
        <v>0</v>
      </c>
      <c r="AL38" s="262">
        <f t="shared" si="16"/>
        <v>0</v>
      </c>
      <c r="AM38" s="129">
        <f t="shared" si="3"/>
        <v>0</v>
      </c>
      <c r="AN38" s="263">
        <f t="shared" si="17"/>
        <v>0</v>
      </c>
      <c r="AO38" s="262">
        <f t="shared" si="4"/>
        <v>0</v>
      </c>
      <c r="AP38" s="129">
        <f t="shared" si="5"/>
        <v>0</v>
      </c>
      <c r="AQ38" s="263">
        <f t="shared" si="18"/>
        <v>0</v>
      </c>
      <c r="AR38" s="262">
        <f t="shared" si="6"/>
        <v>0</v>
      </c>
      <c r="AS38" s="129">
        <f t="shared" si="7"/>
        <v>0</v>
      </c>
      <c r="AT38" s="263">
        <f t="shared" si="19"/>
        <v>0</v>
      </c>
      <c r="AU38" s="262">
        <f t="shared" si="8"/>
        <v>0</v>
      </c>
      <c r="AV38" s="129">
        <f t="shared" si="9"/>
        <v>0</v>
      </c>
      <c r="AW38" s="263">
        <f t="shared" si="20"/>
        <v>0</v>
      </c>
      <c r="AX38" s="262">
        <f t="shared" si="10"/>
        <v>0</v>
      </c>
      <c r="AY38" s="129">
        <f t="shared" si="11"/>
        <v>0</v>
      </c>
      <c r="AZ38" s="129">
        <f t="shared" si="21"/>
        <v>0</v>
      </c>
      <c r="BA38" s="263">
        <f>IFERROR(IF(VLOOKUP($D38,Listen!$A$2:$F$45,6,0)="Ja",AX38-MAX(AY38:AZ38),AX38-AY38),0)</f>
        <v>0</v>
      </c>
      <c r="BB38" s="262">
        <f t="shared" si="22"/>
        <v>0</v>
      </c>
      <c r="BC38" s="129">
        <f t="shared" si="12"/>
        <v>0</v>
      </c>
      <c r="BD38" s="129">
        <f t="shared" si="23"/>
        <v>0</v>
      </c>
      <c r="BE38" s="263">
        <f>IFERROR(IF(VLOOKUP($D38,Listen!$A$2:$F$45,6,0)="Ja",BB38-MAX(BC38:BD38),BB38-BC38),0)</f>
        <v>0</v>
      </c>
    </row>
    <row r="39" spans="1:57" s="31" customFormat="1" x14ac:dyDescent="0.25">
      <c r="A39" s="189">
        <v>35</v>
      </c>
      <c r="B39" s="135" t="str">
        <f>IF(AND(E39&lt;&gt;0,D39&lt;&gt;0,F39&lt;&gt;0),IF(C39&lt;&gt;0,CONCATENATE(C39,"-AGr",VLOOKUP(D39,Listen!$A$2:$D$45,4,FALSE),"-",E39,"-",F39,),CONCATENATE("AGr",VLOOKUP(D39,Listen!$A$2:$D$45,4,FALSE),"-",E39,"-",F39)),"keine vollständige ID")</f>
        <v>keine vollständige ID</v>
      </c>
      <c r="C39" s="126"/>
      <c r="D39" s="275"/>
      <c r="E39" s="33"/>
      <c r="F39" s="130"/>
      <c r="G39" s="16"/>
      <c r="H39" s="16"/>
      <c r="I39" s="16"/>
      <c r="J39" s="16"/>
      <c r="K39" s="16"/>
      <c r="L39" s="94">
        <f>IF(E39&gt;A_Stammdaten!$B$10,0,G39+H39-J39)</f>
        <v>0</v>
      </c>
      <c r="M39" s="16"/>
      <c r="N39" s="16"/>
      <c r="O39" s="16"/>
      <c r="P39" s="54">
        <f t="shared" si="0"/>
        <v>0</v>
      </c>
      <c r="Q39" s="33"/>
      <c r="R39" s="33"/>
      <c r="S39" s="33"/>
      <c r="T39" s="33"/>
      <c r="U39" s="33"/>
      <c r="V39" s="33"/>
      <c r="W39" s="55" t="str">
        <f t="shared" si="1"/>
        <v>-</v>
      </c>
      <c r="X39" s="55" t="str">
        <f t="shared" si="2"/>
        <v>-</v>
      </c>
      <c r="Y39" s="55">
        <f>IF(ISBLANK($D39),0,VLOOKUP($D39,Listen!$A$2:$C$45,2,FALSE))</f>
        <v>0</v>
      </c>
      <c r="Z39" s="55">
        <f>IF(ISBLANK($D39),0,VLOOKUP($D39,Listen!$A$2:$C$45,3,FALSE))</f>
        <v>0</v>
      </c>
      <c r="AA39" s="45">
        <f t="shared" si="13"/>
        <v>0</v>
      </c>
      <c r="AB39" s="45">
        <f t="shared" si="13"/>
        <v>0</v>
      </c>
      <c r="AC39" s="45">
        <f>IFERROR(IF(OR($R39&lt;&gt;"Ja",VLOOKUP($D39,Listen!$A$2:$F$45,5,0)="Nein",E39&lt;IF(D39="LNG Anbindungsanlagen gemäß separater Festlegung",2022,2023)),$Y39,$W39),0)</f>
        <v>0</v>
      </c>
      <c r="AD39" s="45">
        <f>IFERROR(IF(OR($R39&lt;&gt;"Ja",VLOOKUP($D39,Listen!$A$2:$F$45,5,0)="Nein",E39&lt;IF(D39="LNG Anbindungsanlagen gemäß separater Festlegung",2022,2023)),$Y39,$W39),0)</f>
        <v>0</v>
      </c>
      <c r="AE39" s="45">
        <f>IFERROR(IF(OR($S39&lt;&gt;"Ja",VLOOKUP($D39,Listen!$A$2:$F$45,6,0)="Nein"),$Y39,$X39),0)</f>
        <v>0</v>
      </c>
      <c r="AF39" s="45">
        <f>IFERROR(IF(OR($S39&lt;&gt;"Ja",VLOOKUP($D39,Listen!$A$2:$F$45,6,0)="Nein"),$Y39,$X39),0)</f>
        <v>0</v>
      </c>
      <c r="AG39" s="45">
        <f>IFERROR(IF(OR($S39&lt;&gt;"Ja",VLOOKUP($D39,Listen!$A$2:$F$45,6,0)="Nein"),$Y39,$X39),0)</f>
        <v>0</v>
      </c>
      <c r="AH39" s="47">
        <f t="shared" si="14"/>
        <v>0</v>
      </c>
      <c r="AI39" s="122">
        <f>IFERROR(IF(VLOOKUP($D39,Listen!$A$2:$F$45,6,0)="Ja",MAX(BC39:BD39),D_SAV!$BC39),0)</f>
        <v>0</v>
      </c>
      <c r="AJ39" s="47">
        <f t="shared" si="15"/>
        <v>0</v>
      </c>
      <c r="AL39" s="262">
        <f t="shared" si="16"/>
        <v>0</v>
      </c>
      <c r="AM39" s="129">
        <f t="shared" si="3"/>
        <v>0</v>
      </c>
      <c r="AN39" s="263">
        <f t="shared" si="17"/>
        <v>0</v>
      </c>
      <c r="AO39" s="262">
        <f t="shared" si="4"/>
        <v>0</v>
      </c>
      <c r="AP39" s="129">
        <f t="shared" si="5"/>
        <v>0</v>
      </c>
      <c r="AQ39" s="263">
        <f t="shared" si="18"/>
        <v>0</v>
      </c>
      <c r="AR39" s="262">
        <f t="shared" si="6"/>
        <v>0</v>
      </c>
      <c r="AS39" s="129">
        <f t="shared" si="7"/>
        <v>0</v>
      </c>
      <c r="AT39" s="263">
        <f t="shared" si="19"/>
        <v>0</v>
      </c>
      <c r="AU39" s="262">
        <f t="shared" si="8"/>
        <v>0</v>
      </c>
      <c r="AV39" s="129">
        <f t="shared" si="9"/>
        <v>0</v>
      </c>
      <c r="AW39" s="263">
        <f t="shared" si="20"/>
        <v>0</v>
      </c>
      <c r="AX39" s="262">
        <f t="shared" si="10"/>
        <v>0</v>
      </c>
      <c r="AY39" s="129">
        <f t="shared" si="11"/>
        <v>0</v>
      </c>
      <c r="AZ39" s="129">
        <f t="shared" si="21"/>
        <v>0</v>
      </c>
      <c r="BA39" s="263">
        <f>IFERROR(IF(VLOOKUP($D39,Listen!$A$2:$F$45,6,0)="Ja",AX39-MAX(AY39:AZ39),AX39-AY39),0)</f>
        <v>0</v>
      </c>
      <c r="BB39" s="262">
        <f t="shared" si="22"/>
        <v>0</v>
      </c>
      <c r="BC39" s="129">
        <f t="shared" si="12"/>
        <v>0</v>
      </c>
      <c r="BD39" s="129">
        <f t="shared" si="23"/>
        <v>0</v>
      </c>
      <c r="BE39" s="263">
        <f>IFERROR(IF(VLOOKUP($D39,Listen!$A$2:$F$45,6,0)="Ja",BB39-MAX(BC39:BD39),BB39-BC39),0)</f>
        <v>0</v>
      </c>
    </row>
    <row r="40" spans="1:57" s="31" customFormat="1" x14ac:dyDescent="0.25">
      <c r="A40" s="189">
        <v>36</v>
      </c>
      <c r="B40" s="135" t="str">
        <f>IF(AND(E40&lt;&gt;0,D40&lt;&gt;0,F40&lt;&gt;0),IF(C40&lt;&gt;0,CONCATENATE(C40,"-AGr",VLOOKUP(D40,Listen!$A$2:$D$45,4,FALSE),"-",E40,"-",F40,),CONCATENATE("AGr",VLOOKUP(D40,Listen!$A$2:$D$45,4,FALSE),"-",E40,"-",F40)),"keine vollständige ID")</f>
        <v>keine vollständige ID</v>
      </c>
      <c r="C40" s="126"/>
      <c r="D40" s="275"/>
      <c r="E40" s="33"/>
      <c r="F40" s="130"/>
      <c r="G40" s="16"/>
      <c r="H40" s="16"/>
      <c r="I40" s="16"/>
      <c r="J40" s="16"/>
      <c r="K40" s="16"/>
      <c r="L40" s="94">
        <f>IF(E40&gt;A_Stammdaten!$B$10,0,G40+H40-J40)</f>
        <v>0</v>
      </c>
      <c r="M40" s="16"/>
      <c r="N40" s="16"/>
      <c r="O40" s="16"/>
      <c r="P40" s="54">
        <f t="shared" si="0"/>
        <v>0</v>
      </c>
      <c r="Q40" s="33"/>
      <c r="R40" s="33"/>
      <c r="S40" s="33"/>
      <c r="T40" s="33"/>
      <c r="U40" s="33"/>
      <c r="V40" s="33"/>
      <c r="W40" s="55" t="str">
        <f t="shared" si="1"/>
        <v>-</v>
      </c>
      <c r="X40" s="55" t="str">
        <f t="shared" si="2"/>
        <v>-</v>
      </c>
      <c r="Y40" s="55">
        <f>IF(ISBLANK($D40),0,VLOOKUP($D40,Listen!$A$2:$C$45,2,FALSE))</f>
        <v>0</v>
      </c>
      <c r="Z40" s="55">
        <f>IF(ISBLANK($D40),0,VLOOKUP($D40,Listen!$A$2:$C$45,3,FALSE))</f>
        <v>0</v>
      </c>
      <c r="AA40" s="45">
        <f t="shared" si="13"/>
        <v>0</v>
      </c>
      <c r="AB40" s="45">
        <f t="shared" si="13"/>
        <v>0</v>
      </c>
      <c r="AC40" s="45">
        <f>IFERROR(IF(OR($R40&lt;&gt;"Ja",VLOOKUP($D40,Listen!$A$2:$F$45,5,0)="Nein",E40&lt;IF(D40="LNG Anbindungsanlagen gemäß separater Festlegung",2022,2023)),$Y40,$W40),0)</f>
        <v>0</v>
      </c>
      <c r="AD40" s="45">
        <f>IFERROR(IF(OR($R40&lt;&gt;"Ja",VLOOKUP($D40,Listen!$A$2:$F$45,5,0)="Nein",E40&lt;IF(D40="LNG Anbindungsanlagen gemäß separater Festlegung",2022,2023)),$Y40,$W40),0)</f>
        <v>0</v>
      </c>
      <c r="AE40" s="45">
        <f>IFERROR(IF(OR($S40&lt;&gt;"Ja",VLOOKUP($D40,Listen!$A$2:$F$45,6,0)="Nein"),$Y40,$X40),0)</f>
        <v>0</v>
      </c>
      <c r="AF40" s="45">
        <f>IFERROR(IF(OR($S40&lt;&gt;"Ja",VLOOKUP($D40,Listen!$A$2:$F$45,6,0)="Nein"),$Y40,$X40),0)</f>
        <v>0</v>
      </c>
      <c r="AG40" s="45">
        <f>IFERROR(IF(OR($S40&lt;&gt;"Ja",VLOOKUP($D40,Listen!$A$2:$F$45,6,0)="Nein"),$Y40,$X40),0)</f>
        <v>0</v>
      </c>
      <c r="AH40" s="47">
        <f t="shared" si="14"/>
        <v>0</v>
      </c>
      <c r="AI40" s="122">
        <f>IFERROR(IF(VLOOKUP($D40,Listen!$A$2:$F$45,6,0)="Ja",MAX(BC40:BD40),D_SAV!$BC40),0)</f>
        <v>0</v>
      </c>
      <c r="AJ40" s="47">
        <f t="shared" si="15"/>
        <v>0</v>
      </c>
      <c r="AL40" s="262">
        <f t="shared" si="16"/>
        <v>0</v>
      </c>
      <c r="AM40" s="129">
        <f t="shared" si="3"/>
        <v>0</v>
      </c>
      <c r="AN40" s="263">
        <f t="shared" si="17"/>
        <v>0</v>
      </c>
      <c r="AO40" s="262">
        <f t="shared" si="4"/>
        <v>0</v>
      </c>
      <c r="AP40" s="129">
        <f t="shared" si="5"/>
        <v>0</v>
      </c>
      <c r="AQ40" s="263">
        <f t="shared" si="18"/>
        <v>0</v>
      </c>
      <c r="AR40" s="262">
        <f t="shared" si="6"/>
        <v>0</v>
      </c>
      <c r="AS40" s="129">
        <f t="shared" si="7"/>
        <v>0</v>
      </c>
      <c r="AT40" s="263">
        <f t="shared" si="19"/>
        <v>0</v>
      </c>
      <c r="AU40" s="262">
        <f t="shared" si="8"/>
        <v>0</v>
      </c>
      <c r="AV40" s="129">
        <f t="shared" si="9"/>
        <v>0</v>
      </c>
      <c r="AW40" s="263">
        <f t="shared" si="20"/>
        <v>0</v>
      </c>
      <c r="AX40" s="262">
        <f t="shared" si="10"/>
        <v>0</v>
      </c>
      <c r="AY40" s="129">
        <f t="shared" si="11"/>
        <v>0</v>
      </c>
      <c r="AZ40" s="129">
        <f t="shared" si="21"/>
        <v>0</v>
      </c>
      <c r="BA40" s="263">
        <f>IFERROR(IF(VLOOKUP($D40,Listen!$A$2:$F$45,6,0)="Ja",AX40-MAX(AY40:AZ40),AX40-AY40),0)</f>
        <v>0</v>
      </c>
      <c r="BB40" s="262">
        <f t="shared" si="22"/>
        <v>0</v>
      </c>
      <c r="BC40" s="129">
        <f t="shared" si="12"/>
        <v>0</v>
      </c>
      <c r="BD40" s="129">
        <f t="shared" si="23"/>
        <v>0</v>
      </c>
      <c r="BE40" s="263">
        <f>IFERROR(IF(VLOOKUP($D40,Listen!$A$2:$F$45,6,0)="Ja",BB40-MAX(BC40:BD40),BB40-BC40),0)</f>
        <v>0</v>
      </c>
    </row>
    <row r="41" spans="1:57" s="31" customFormat="1" x14ac:dyDescent="0.25">
      <c r="A41" s="189">
        <v>37</v>
      </c>
      <c r="B41" s="135" t="str">
        <f>IF(AND(E41&lt;&gt;0,D41&lt;&gt;0,F41&lt;&gt;0),IF(C41&lt;&gt;0,CONCATENATE(C41,"-AGr",VLOOKUP(D41,Listen!$A$2:$D$45,4,FALSE),"-",E41,"-",F41,),CONCATENATE("AGr",VLOOKUP(D41,Listen!$A$2:$D$45,4,FALSE),"-",E41,"-",F41)),"keine vollständige ID")</f>
        <v>keine vollständige ID</v>
      </c>
      <c r="C41" s="126"/>
      <c r="D41" s="275"/>
      <c r="E41" s="33"/>
      <c r="F41" s="130"/>
      <c r="G41" s="16"/>
      <c r="H41" s="16"/>
      <c r="I41" s="16"/>
      <c r="J41" s="16"/>
      <c r="K41" s="16"/>
      <c r="L41" s="94">
        <f>IF(E41&gt;A_Stammdaten!$B$10,0,G41+H41-J41)</f>
        <v>0</v>
      </c>
      <c r="M41" s="16"/>
      <c r="N41" s="16"/>
      <c r="O41" s="16"/>
      <c r="P41" s="54">
        <f t="shared" si="0"/>
        <v>0</v>
      </c>
      <c r="Q41" s="33"/>
      <c r="R41" s="33"/>
      <c r="S41" s="33"/>
      <c r="T41" s="33"/>
      <c r="U41" s="33"/>
      <c r="V41" s="33"/>
      <c r="W41" s="55" t="str">
        <f t="shared" si="1"/>
        <v>-</v>
      </c>
      <c r="X41" s="55" t="str">
        <f t="shared" si="2"/>
        <v>-</v>
      </c>
      <c r="Y41" s="55">
        <f>IF(ISBLANK($D41),0,VLOOKUP($D41,Listen!$A$2:$C$45,2,FALSE))</f>
        <v>0</v>
      </c>
      <c r="Z41" s="55">
        <f>IF(ISBLANK($D41),0,VLOOKUP($D41,Listen!$A$2:$C$45,3,FALSE))</f>
        <v>0</v>
      </c>
      <c r="AA41" s="45">
        <f t="shared" si="13"/>
        <v>0</v>
      </c>
      <c r="AB41" s="45">
        <f t="shared" si="13"/>
        <v>0</v>
      </c>
      <c r="AC41" s="45">
        <f>IFERROR(IF(OR($R41&lt;&gt;"Ja",VLOOKUP($D41,Listen!$A$2:$F$45,5,0)="Nein",E41&lt;IF(D41="LNG Anbindungsanlagen gemäß separater Festlegung",2022,2023)),$Y41,$W41),0)</f>
        <v>0</v>
      </c>
      <c r="AD41" s="45">
        <f>IFERROR(IF(OR($R41&lt;&gt;"Ja",VLOOKUP($D41,Listen!$A$2:$F$45,5,0)="Nein",E41&lt;IF(D41="LNG Anbindungsanlagen gemäß separater Festlegung",2022,2023)),$Y41,$W41),0)</f>
        <v>0</v>
      </c>
      <c r="AE41" s="45">
        <f>IFERROR(IF(OR($S41&lt;&gt;"Ja",VLOOKUP($D41,Listen!$A$2:$F$45,6,0)="Nein"),$Y41,$X41),0)</f>
        <v>0</v>
      </c>
      <c r="AF41" s="45">
        <f>IFERROR(IF(OR($S41&lt;&gt;"Ja",VLOOKUP($D41,Listen!$A$2:$F$45,6,0)="Nein"),$Y41,$X41),0)</f>
        <v>0</v>
      </c>
      <c r="AG41" s="45">
        <f>IFERROR(IF(OR($S41&lt;&gt;"Ja",VLOOKUP($D41,Listen!$A$2:$F$45,6,0)="Nein"),$Y41,$X41),0)</f>
        <v>0</v>
      </c>
      <c r="AH41" s="47">
        <f t="shared" si="14"/>
        <v>0</v>
      </c>
      <c r="AI41" s="122">
        <f>IFERROR(IF(VLOOKUP($D41,Listen!$A$2:$F$45,6,0)="Ja",MAX(BC41:BD41),D_SAV!$BC41),0)</f>
        <v>0</v>
      </c>
      <c r="AJ41" s="47">
        <f t="shared" si="15"/>
        <v>0</v>
      </c>
      <c r="AL41" s="262">
        <f t="shared" si="16"/>
        <v>0</v>
      </c>
      <c r="AM41" s="129">
        <f t="shared" si="3"/>
        <v>0</v>
      </c>
      <c r="AN41" s="263">
        <f t="shared" si="17"/>
        <v>0</v>
      </c>
      <c r="AO41" s="262">
        <f t="shared" si="4"/>
        <v>0</v>
      </c>
      <c r="AP41" s="129">
        <f t="shared" si="5"/>
        <v>0</v>
      </c>
      <c r="AQ41" s="263">
        <f t="shared" si="18"/>
        <v>0</v>
      </c>
      <c r="AR41" s="262">
        <f t="shared" si="6"/>
        <v>0</v>
      </c>
      <c r="AS41" s="129">
        <f t="shared" si="7"/>
        <v>0</v>
      </c>
      <c r="AT41" s="263">
        <f t="shared" si="19"/>
        <v>0</v>
      </c>
      <c r="AU41" s="262">
        <f t="shared" si="8"/>
        <v>0</v>
      </c>
      <c r="AV41" s="129">
        <f t="shared" si="9"/>
        <v>0</v>
      </c>
      <c r="AW41" s="263">
        <f t="shared" si="20"/>
        <v>0</v>
      </c>
      <c r="AX41" s="262">
        <f t="shared" si="10"/>
        <v>0</v>
      </c>
      <c r="AY41" s="129">
        <f t="shared" si="11"/>
        <v>0</v>
      </c>
      <c r="AZ41" s="129">
        <f t="shared" si="21"/>
        <v>0</v>
      </c>
      <c r="BA41" s="263">
        <f>IFERROR(IF(VLOOKUP($D41,Listen!$A$2:$F$45,6,0)="Ja",AX41-MAX(AY41:AZ41),AX41-AY41),0)</f>
        <v>0</v>
      </c>
      <c r="BB41" s="262">
        <f t="shared" si="22"/>
        <v>0</v>
      </c>
      <c r="BC41" s="129">
        <f t="shared" si="12"/>
        <v>0</v>
      </c>
      <c r="BD41" s="129">
        <f t="shared" si="23"/>
        <v>0</v>
      </c>
      <c r="BE41" s="263">
        <f>IFERROR(IF(VLOOKUP($D41,Listen!$A$2:$F$45,6,0)="Ja",BB41-MAX(BC41:BD41),BB41-BC41),0)</f>
        <v>0</v>
      </c>
    </row>
    <row r="42" spans="1:57" s="31" customFormat="1" x14ac:dyDescent="0.25">
      <c r="A42" s="189">
        <v>38</v>
      </c>
      <c r="B42" s="135" t="str">
        <f>IF(AND(E42&lt;&gt;0,D42&lt;&gt;0,F42&lt;&gt;0),IF(C42&lt;&gt;0,CONCATENATE(C42,"-AGr",VLOOKUP(D42,Listen!$A$2:$D$45,4,FALSE),"-",E42,"-",F42,),CONCATENATE("AGr",VLOOKUP(D42,Listen!$A$2:$D$45,4,FALSE),"-",E42,"-",F42)),"keine vollständige ID")</f>
        <v>keine vollständige ID</v>
      </c>
      <c r="C42" s="126"/>
      <c r="D42" s="275"/>
      <c r="E42" s="33"/>
      <c r="F42" s="130"/>
      <c r="G42" s="16"/>
      <c r="H42" s="16"/>
      <c r="I42" s="16"/>
      <c r="J42" s="16"/>
      <c r="K42" s="16"/>
      <c r="L42" s="94">
        <f>IF(E42&gt;A_Stammdaten!$B$10,0,G42+H42-J42)</f>
        <v>0</v>
      </c>
      <c r="M42" s="16"/>
      <c r="N42" s="16"/>
      <c r="O42" s="16"/>
      <c r="P42" s="54">
        <f t="shared" si="0"/>
        <v>0</v>
      </c>
      <c r="Q42" s="33"/>
      <c r="R42" s="33"/>
      <c r="S42" s="33"/>
      <c r="T42" s="33"/>
      <c r="U42" s="33"/>
      <c r="V42" s="33"/>
      <c r="W42" s="55" t="str">
        <f t="shared" si="1"/>
        <v>-</v>
      </c>
      <c r="X42" s="55" t="str">
        <f t="shared" si="2"/>
        <v>-</v>
      </c>
      <c r="Y42" s="55">
        <f>IF(ISBLANK($D42),0,VLOOKUP($D42,Listen!$A$2:$C$45,2,FALSE))</f>
        <v>0</v>
      </c>
      <c r="Z42" s="55">
        <f>IF(ISBLANK($D42),0,VLOOKUP($D42,Listen!$A$2:$C$45,3,FALSE))</f>
        <v>0</v>
      </c>
      <c r="AA42" s="45">
        <f t="shared" si="13"/>
        <v>0</v>
      </c>
      <c r="AB42" s="45">
        <f t="shared" si="13"/>
        <v>0</v>
      </c>
      <c r="AC42" s="45">
        <f>IFERROR(IF(OR($R42&lt;&gt;"Ja",VLOOKUP($D42,Listen!$A$2:$F$45,5,0)="Nein",E42&lt;IF(D42="LNG Anbindungsanlagen gemäß separater Festlegung",2022,2023)),$Y42,$W42),0)</f>
        <v>0</v>
      </c>
      <c r="AD42" s="45">
        <f>IFERROR(IF(OR($R42&lt;&gt;"Ja",VLOOKUP($D42,Listen!$A$2:$F$45,5,0)="Nein",E42&lt;IF(D42="LNG Anbindungsanlagen gemäß separater Festlegung",2022,2023)),$Y42,$W42),0)</f>
        <v>0</v>
      </c>
      <c r="AE42" s="45">
        <f>IFERROR(IF(OR($S42&lt;&gt;"Ja",VLOOKUP($D42,Listen!$A$2:$F$45,6,0)="Nein"),$Y42,$X42),0)</f>
        <v>0</v>
      </c>
      <c r="AF42" s="45">
        <f>IFERROR(IF(OR($S42&lt;&gt;"Ja",VLOOKUP($D42,Listen!$A$2:$F$45,6,0)="Nein"),$Y42,$X42),0)</f>
        <v>0</v>
      </c>
      <c r="AG42" s="45">
        <f>IFERROR(IF(OR($S42&lt;&gt;"Ja",VLOOKUP($D42,Listen!$A$2:$F$45,6,0)="Nein"),$Y42,$X42),0)</f>
        <v>0</v>
      </c>
      <c r="AH42" s="47">
        <f t="shared" si="14"/>
        <v>0</v>
      </c>
      <c r="AI42" s="122">
        <f>IFERROR(IF(VLOOKUP($D42,Listen!$A$2:$F$45,6,0)="Ja",MAX(BC42:BD42),D_SAV!$BC42),0)</f>
        <v>0</v>
      </c>
      <c r="AJ42" s="47">
        <f t="shared" si="15"/>
        <v>0</v>
      </c>
      <c r="AL42" s="262">
        <f t="shared" si="16"/>
        <v>0</v>
      </c>
      <c r="AM42" s="129">
        <f t="shared" si="3"/>
        <v>0</v>
      </c>
      <c r="AN42" s="263">
        <f t="shared" si="17"/>
        <v>0</v>
      </c>
      <c r="AO42" s="262">
        <f t="shared" si="4"/>
        <v>0</v>
      </c>
      <c r="AP42" s="129">
        <f t="shared" si="5"/>
        <v>0</v>
      </c>
      <c r="AQ42" s="263">
        <f t="shared" si="18"/>
        <v>0</v>
      </c>
      <c r="AR42" s="262">
        <f t="shared" si="6"/>
        <v>0</v>
      </c>
      <c r="AS42" s="129">
        <f t="shared" si="7"/>
        <v>0</v>
      </c>
      <c r="AT42" s="263">
        <f t="shared" si="19"/>
        <v>0</v>
      </c>
      <c r="AU42" s="262">
        <f t="shared" si="8"/>
        <v>0</v>
      </c>
      <c r="AV42" s="129">
        <f t="shared" si="9"/>
        <v>0</v>
      </c>
      <c r="AW42" s="263">
        <f t="shared" si="20"/>
        <v>0</v>
      </c>
      <c r="AX42" s="262">
        <f t="shared" si="10"/>
        <v>0</v>
      </c>
      <c r="AY42" s="129">
        <f t="shared" si="11"/>
        <v>0</v>
      </c>
      <c r="AZ42" s="129">
        <f t="shared" si="21"/>
        <v>0</v>
      </c>
      <c r="BA42" s="263">
        <f>IFERROR(IF(VLOOKUP($D42,Listen!$A$2:$F$45,6,0)="Ja",AX42-MAX(AY42:AZ42),AX42-AY42),0)</f>
        <v>0</v>
      </c>
      <c r="BB42" s="262">
        <f t="shared" si="22"/>
        <v>0</v>
      </c>
      <c r="BC42" s="129">
        <f t="shared" si="12"/>
        <v>0</v>
      </c>
      <c r="BD42" s="129">
        <f t="shared" si="23"/>
        <v>0</v>
      </c>
      <c r="BE42" s="263">
        <f>IFERROR(IF(VLOOKUP($D42,Listen!$A$2:$F$45,6,0)="Ja",BB42-MAX(BC42:BD42),BB42-BC42),0)</f>
        <v>0</v>
      </c>
    </row>
    <row r="43" spans="1:57" s="31" customFormat="1" x14ac:dyDescent="0.25">
      <c r="A43" s="189">
        <v>39</v>
      </c>
      <c r="B43" s="135" t="str">
        <f>IF(AND(E43&lt;&gt;0,D43&lt;&gt;0,F43&lt;&gt;0),IF(C43&lt;&gt;0,CONCATENATE(C43,"-AGr",VLOOKUP(D43,Listen!$A$2:$D$45,4,FALSE),"-",E43,"-",F43,),CONCATENATE("AGr",VLOOKUP(D43,Listen!$A$2:$D$45,4,FALSE),"-",E43,"-",F43)),"keine vollständige ID")</f>
        <v>keine vollständige ID</v>
      </c>
      <c r="C43" s="126"/>
      <c r="D43" s="275"/>
      <c r="E43" s="33"/>
      <c r="F43" s="130"/>
      <c r="G43" s="16"/>
      <c r="H43" s="16"/>
      <c r="I43" s="16"/>
      <c r="J43" s="16"/>
      <c r="K43" s="16"/>
      <c r="L43" s="94">
        <f>IF(E43&gt;A_Stammdaten!$B$10,0,G43+H43-J43)</f>
        <v>0</v>
      </c>
      <c r="M43" s="16"/>
      <c r="N43" s="16"/>
      <c r="O43" s="16"/>
      <c r="P43" s="54">
        <f t="shared" si="0"/>
        <v>0</v>
      </c>
      <c r="Q43" s="33"/>
      <c r="R43" s="33"/>
      <c r="S43" s="33"/>
      <c r="T43" s="33"/>
      <c r="U43" s="33"/>
      <c r="V43" s="33"/>
      <c r="W43" s="55" t="str">
        <f t="shared" si="1"/>
        <v>-</v>
      </c>
      <c r="X43" s="55" t="str">
        <f t="shared" si="2"/>
        <v>-</v>
      </c>
      <c r="Y43" s="55">
        <f>IF(ISBLANK($D43),0,VLOOKUP($D43,Listen!$A$2:$C$45,2,FALSE))</f>
        <v>0</v>
      </c>
      <c r="Z43" s="55">
        <f>IF(ISBLANK($D43),0,VLOOKUP($D43,Listen!$A$2:$C$45,3,FALSE))</f>
        <v>0</v>
      </c>
      <c r="AA43" s="45">
        <f t="shared" si="13"/>
        <v>0</v>
      </c>
      <c r="AB43" s="45">
        <f t="shared" si="13"/>
        <v>0</v>
      </c>
      <c r="AC43" s="45">
        <f>IFERROR(IF(OR($R43&lt;&gt;"Ja",VLOOKUP($D43,Listen!$A$2:$F$45,5,0)="Nein",E43&lt;IF(D43="LNG Anbindungsanlagen gemäß separater Festlegung",2022,2023)),$Y43,$W43),0)</f>
        <v>0</v>
      </c>
      <c r="AD43" s="45">
        <f>IFERROR(IF(OR($R43&lt;&gt;"Ja",VLOOKUP($D43,Listen!$A$2:$F$45,5,0)="Nein",E43&lt;IF(D43="LNG Anbindungsanlagen gemäß separater Festlegung",2022,2023)),$Y43,$W43),0)</f>
        <v>0</v>
      </c>
      <c r="AE43" s="45">
        <f>IFERROR(IF(OR($S43&lt;&gt;"Ja",VLOOKUP($D43,Listen!$A$2:$F$45,6,0)="Nein"),$Y43,$X43),0)</f>
        <v>0</v>
      </c>
      <c r="AF43" s="45">
        <f>IFERROR(IF(OR($S43&lt;&gt;"Ja",VLOOKUP($D43,Listen!$A$2:$F$45,6,0)="Nein"),$Y43,$X43),0)</f>
        <v>0</v>
      </c>
      <c r="AG43" s="45">
        <f>IFERROR(IF(OR($S43&lt;&gt;"Ja",VLOOKUP($D43,Listen!$A$2:$F$45,6,0)="Nein"),$Y43,$X43),0)</f>
        <v>0</v>
      </c>
      <c r="AH43" s="47">
        <f t="shared" si="14"/>
        <v>0</v>
      </c>
      <c r="AI43" s="122">
        <f>IFERROR(IF(VLOOKUP($D43,Listen!$A$2:$F$45,6,0)="Ja",MAX(BC43:BD43),D_SAV!$BC43),0)</f>
        <v>0</v>
      </c>
      <c r="AJ43" s="47">
        <f t="shared" si="15"/>
        <v>0</v>
      </c>
      <c r="AL43" s="262">
        <f t="shared" si="16"/>
        <v>0</v>
      </c>
      <c r="AM43" s="129">
        <f t="shared" si="3"/>
        <v>0</v>
      </c>
      <c r="AN43" s="263">
        <f t="shared" si="17"/>
        <v>0</v>
      </c>
      <c r="AO43" s="262">
        <f t="shared" si="4"/>
        <v>0</v>
      </c>
      <c r="AP43" s="129">
        <f t="shared" si="5"/>
        <v>0</v>
      </c>
      <c r="AQ43" s="263">
        <f t="shared" si="18"/>
        <v>0</v>
      </c>
      <c r="AR43" s="262">
        <f t="shared" si="6"/>
        <v>0</v>
      </c>
      <c r="AS43" s="129">
        <f t="shared" si="7"/>
        <v>0</v>
      </c>
      <c r="AT43" s="263">
        <f t="shared" si="19"/>
        <v>0</v>
      </c>
      <c r="AU43" s="262">
        <f t="shared" si="8"/>
        <v>0</v>
      </c>
      <c r="AV43" s="129">
        <f t="shared" si="9"/>
        <v>0</v>
      </c>
      <c r="AW43" s="263">
        <f t="shared" si="20"/>
        <v>0</v>
      </c>
      <c r="AX43" s="262">
        <f t="shared" si="10"/>
        <v>0</v>
      </c>
      <c r="AY43" s="129">
        <f t="shared" si="11"/>
        <v>0</v>
      </c>
      <c r="AZ43" s="129">
        <f t="shared" si="21"/>
        <v>0</v>
      </c>
      <c r="BA43" s="263">
        <f>IFERROR(IF(VLOOKUP($D43,Listen!$A$2:$F$45,6,0)="Ja",AX43-MAX(AY43:AZ43),AX43-AY43),0)</f>
        <v>0</v>
      </c>
      <c r="BB43" s="262">
        <f t="shared" si="22"/>
        <v>0</v>
      </c>
      <c r="BC43" s="129">
        <f t="shared" si="12"/>
        <v>0</v>
      </c>
      <c r="BD43" s="129">
        <f t="shared" si="23"/>
        <v>0</v>
      </c>
      <c r="BE43" s="263">
        <f>IFERROR(IF(VLOOKUP($D43,Listen!$A$2:$F$45,6,0)="Ja",BB43-MAX(BC43:BD43),BB43-BC43),0)</f>
        <v>0</v>
      </c>
    </row>
    <row r="44" spans="1:57" s="31" customFormat="1" x14ac:dyDescent="0.25">
      <c r="A44" s="189">
        <v>40</v>
      </c>
      <c r="B44" s="135" t="str">
        <f>IF(AND(E44&lt;&gt;0,D44&lt;&gt;0,F44&lt;&gt;0),IF(C44&lt;&gt;0,CONCATENATE(C44,"-AGr",VLOOKUP(D44,Listen!$A$2:$D$45,4,FALSE),"-",E44,"-",F44,),CONCATENATE("AGr",VLOOKUP(D44,Listen!$A$2:$D$45,4,FALSE),"-",E44,"-",F44)),"keine vollständige ID")</f>
        <v>keine vollständige ID</v>
      </c>
      <c r="C44" s="126"/>
      <c r="D44" s="275"/>
      <c r="E44" s="33"/>
      <c r="F44" s="130"/>
      <c r="G44" s="16"/>
      <c r="H44" s="16"/>
      <c r="I44" s="16"/>
      <c r="J44" s="16"/>
      <c r="K44" s="16"/>
      <c r="L44" s="94">
        <f>IF(E44&gt;A_Stammdaten!$B$10,0,G44+H44-J44)</f>
        <v>0</v>
      </c>
      <c r="M44" s="16"/>
      <c r="N44" s="16"/>
      <c r="O44" s="16"/>
      <c r="P44" s="54">
        <f t="shared" si="0"/>
        <v>0</v>
      </c>
      <c r="Q44" s="33"/>
      <c r="R44" s="33"/>
      <c r="S44" s="33"/>
      <c r="T44" s="33"/>
      <c r="U44" s="33"/>
      <c r="V44" s="33"/>
      <c r="W44" s="55" t="str">
        <f t="shared" si="1"/>
        <v>-</v>
      </c>
      <c r="X44" s="55" t="str">
        <f t="shared" si="2"/>
        <v>-</v>
      </c>
      <c r="Y44" s="55">
        <f>IF(ISBLANK($D44),0,VLOOKUP($D44,Listen!$A$2:$C$45,2,FALSE))</f>
        <v>0</v>
      </c>
      <c r="Z44" s="55">
        <f>IF(ISBLANK($D44),0,VLOOKUP($D44,Listen!$A$2:$C$45,3,FALSE))</f>
        <v>0</v>
      </c>
      <c r="AA44" s="45">
        <f t="shared" si="13"/>
        <v>0</v>
      </c>
      <c r="AB44" s="45">
        <f t="shared" si="13"/>
        <v>0</v>
      </c>
      <c r="AC44" s="45">
        <f>IFERROR(IF(OR($R44&lt;&gt;"Ja",VLOOKUP($D44,Listen!$A$2:$F$45,5,0)="Nein",E44&lt;IF(D44="LNG Anbindungsanlagen gemäß separater Festlegung",2022,2023)),$Y44,$W44),0)</f>
        <v>0</v>
      </c>
      <c r="AD44" s="45">
        <f>IFERROR(IF(OR($R44&lt;&gt;"Ja",VLOOKUP($D44,Listen!$A$2:$F$45,5,0)="Nein",E44&lt;IF(D44="LNG Anbindungsanlagen gemäß separater Festlegung",2022,2023)),$Y44,$W44),0)</f>
        <v>0</v>
      </c>
      <c r="AE44" s="45">
        <f>IFERROR(IF(OR($S44&lt;&gt;"Ja",VLOOKUP($D44,Listen!$A$2:$F$45,6,0)="Nein"),$Y44,$X44),0)</f>
        <v>0</v>
      </c>
      <c r="AF44" s="45">
        <f>IFERROR(IF(OR($S44&lt;&gt;"Ja",VLOOKUP($D44,Listen!$A$2:$F$45,6,0)="Nein"),$Y44,$X44),0)</f>
        <v>0</v>
      </c>
      <c r="AG44" s="45">
        <f>IFERROR(IF(OR($S44&lt;&gt;"Ja",VLOOKUP($D44,Listen!$A$2:$F$45,6,0)="Nein"),$Y44,$X44),0)</f>
        <v>0</v>
      </c>
      <c r="AH44" s="47">
        <f t="shared" si="14"/>
        <v>0</v>
      </c>
      <c r="AI44" s="122">
        <f>IFERROR(IF(VLOOKUP($D44,Listen!$A$2:$F$45,6,0)="Ja",MAX(BC44:BD44),D_SAV!$BC44),0)</f>
        <v>0</v>
      </c>
      <c r="AJ44" s="47">
        <f t="shared" si="15"/>
        <v>0</v>
      </c>
      <c r="AL44" s="262">
        <f t="shared" si="16"/>
        <v>0</v>
      </c>
      <c r="AM44" s="129">
        <f t="shared" si="3"/>
        <v>0</v>
      </c>
      <c r="AN44" s="263">
        <f t="shared" si="17"/>
        <v>0</v>
      </c>
      <c r="AO44" s="262">
        <f t="shared" si="4"/>
        <v>0</v>
      </c>
      <c r="AP44" s="129">
        <f t="shared" si="5"/>
        <v>0</v>
      </c>
      <c r="AQ44" s="263">
        <f t="shared" si="18"/>
        <v>0</v>
      </c>
      <c r="AR44" s="262">
        <f t="shared" si="6"/>
        <v>0</v>
      </c>
      <c r="AS44" s="129">
        <f t="shared" si="7"/>
        <v>0</v>
      </c>
      <c r="AT44" s="263">
        <f t="shared" si="19"/>
        <v>0</v>
      </c>
      <c r="AU44" s="262">
        <f t="shared" si="8"/>
        <v>0</v>
      </c>
      <c r="AV44" s="129">
        <f t="shared" si="9"/>
        <v>0</v>
      </c>
      <c r="AW44" s="263">
        <f t="shared" si="20"/>
        <v>0</v>
      </c>
      <c r="AX44" s="262">
        <f t="shared" si="10"/>
        <v>0</v>
      </c>
      <c r="AY44" s="129">
        <f t="shared" si="11"/>
        <v>0</v>
      </c>
      <c r="AZ44" s="129">
        <f t="shared" si="21"/>
        <v>0</v>
      </c>
      <c r="BA44" s="263">
        <f>IFERROR(IF(VLOOKUP($D44,Listen!$A$2:$F$45,6,0)="Ja",AX44-MAX(AY44:AZ44),AX44-AY44),0)</f>
        <v>0</v>
      </c>
      <c r="BB44" s="262">
        <f t="shared" si="22"/>
        <v>0</v>
      </c>
      <c r="BC44" s="129">
        <f t="shared" si="12"/>
        <v>0</v>
      </c>
      <c r="BD44" s="129">
        <f t="shared" si="23"/>
        <v>0</v>
      </c>
      <c r="BE44" s="263">
        <f>IFERROR(IF(VLOOKUP($D44,Listen!$A$2:$F$45,6,0)="Ja",BB44-MAX(BC44:BD44),BB44-BC44),0)</f>
        <v>0</v>
      </c>
    </row>
    <row r="45" spans="1:57" s="31" customFormat="1" x14ac:dyDescent="0.25">
      <c r="A45" s="189">
        <v>41</v>
      </c>
      <c r="B45" s="135" t="str">
        <f>IF(AND(E45&lt;&gt;0,D45&lt;&gt;0,F45&lt;&gt;0),IF(C45&lt;&gt;0,CONCATENATE(C45,"-AGr",VLOOKUP(D45,Listen!$A$2:$D$45,4,FALSE),"-",E45,"-",F45,),CONCATENATE("AGr",VLOOKUP(D45,Listen!$A$2:$D$45,4,FALSE),"-",E45,"-",F45)),"keine vollständige ID")</f>
        <v>keine vollständige ID</v>
      </c>
      <c r="C45" s="126"/>
      <c r="D45" s="275"/>
      <c r="E45" s="33"/>
      <c r="F45" s="130"/>
      <c r="G45" s="16"/>
      <c r="H45" s="16"/>
      <c r="I45" s="16"/>
      <c r="J45" s="16"/>
      <c r="K45" s="16"/>
      <c r="L45" s="94">
        <f>IF(E45&gt;A_Stammdaten!$B$10,0,G45+H45-J45)</f>
        <v>0</v>
      </c>
      <c r="M45" s="16"/>
      <c r="N45" s="16"/>
      <c r="O45" s="16"/>
      <c r="P45" s="54">
        <f t="shared" si="0"/>
        <v>0</v>
      </c>
      <c r="Q45" s="33"/>
      <c r="R45" s="33"/>
      <c r="S45" s="33"/>
      <c r="T45" s="33"/>
      <c r="U45" s="33"/>
      <c r="V45" s="33"/>
      <c r="W45" s="55" t="str">
        <f t="shared" si="1"/>
        <v>-</v>
      </c>
      <c r="X45" s="55" t="str">
        <f t="shared" si="2"/>
        <v>-</v>
      </c>
      <c r="Y45" s="55">
        <f>IF(ISBLANK($D45),0,VLOOKUP($D45,Listen!$A$2:$C$45,2,FALSE))</f>
        <v>0</v>
      </c>
      <c r="Z45" s="55">
        <f>IF(ISBLANK($D45),0,VLOOKUP($D45,Listen!$A$2:$C$45,3,FALSE))</f>
        <v>0</v>
      </c>
      <c r="AA45" s="45">
        <f t="shared" si="13"/>
        <v>0</v>
      </c>
      <c r="AB45" s="45">
        <f t="shared" si="13"/>
        <v>0</v>
      </c>
      <c r="AC45" s="45">
        <f>IFERROR(IF(OR($R45&lt;&gt;"Ja",VLOOKUP($D45,Listen!$A$2:$F$45,5,0)="Nein",E45&lt;IF(D45="LNG Anbindungsanlagen gemäß separater Festlegung",2022,2023)),$Y45,$W45),0)</f>
        <v>0</v>
      </c>
      <c r="AD45" s="45">
        <f>IFERROR(IF(OR($R45&lt;&gt;"Ja",VLOOKUP($D45,Listen!$A$2:$F$45,5,0)="Nein",E45&lt;IF(D45="LNG Anbindungsanlagen gemäß separater Festlegung",2022,2023)),$Y45,$W45),0)</f>
        <v>0</v>
      </c>
      <c r="AE45" s="45">
        <f>IFERROR(IF(OR($S45&lt;&gt;"Ja",VLOOKUP($D45,Listen!$A$2:$F$45,6,0)="Nein"),$Y45,$X45),0)</f>
        <v>0</v>
      </c>
      <c r="AF45" s="45">
        <f>IFERROR(IF(OR($S45&lt;&gt;"Ja",VLOOKUP($D45,Listen!$A$2:$F$45,6,0)="Nein"),$Y45,$X45),0)</f>
        <v>0</v>
      </c>
      <c r="AG45" s="45">
        <f>IFERROR(IF(OR($S45&lt;&gt;"Ja",VLOOKUP($D45,Listen!$A$2:$F$45,6,0)="Nein"),$Y45,$X45),0)</f>
        <v>0</v>
      </c>
      <c r="AH45" s="47">
        <f t="shared" si="14"/>
        <v>0</v>
      </c>
      <c r="AI45" s="122">
        <f>IFERROR(IF(VLOOKUP($D45,Listen!$A$2:$F$45,6,0)="Ja",MAX(BC45:BD45),D_SAV!$BC45),0)</f>
        <v>0</v>
      </c>
      <c r="AJ45" s="47">
        <f t="shared" si="15"/>
        <v>0</v>
      </c>
      <c r="AL45" s="262">
        <f t="shared" si="16"/>
        <v>0</v>
      </c>
      <c r="AM45" s="129">
        <f t="shared" si="3"/>
        <v>0</v>
      </c>
      <c r="AN45" s="263">
        <f t="shared" si="17"/>
        <v>0</v>
      </c>
      <c r="AO45" s="262">
        <f t="shared" si="4"/>
        <v>0</v>
      </c>
      <c r="AP45" s="129">
        <f t="shared" si="5"/>
        <v>0</v>
      </c>
      <c r="AQ45" s="263">
        <f t="shared" si="18"/>
        <v>0</v>
      </c>
      <c r="AR45" s="262">
        <f t="shared" si="6"/>
        <v>0</v>
      </c>
      <c r="AS45" s="129">
        <f t="shared" si="7"/>
        <v>0</v>
      </c>
      <c r="AT45" s="263">
        <f t="shared" si="19"/>
        <v>0</v>
      </c>
      <c r="AU45" s="262">
        <f t="shared" si="8"/>
        <v>0</v>
      </c>
      <c r="AV45" s="129">
        <f t="shared" si="9"/>
        <v>0</v>
      </c>
      <c r="AW45" s="263">
        <f t="shared" si="20"/>
        <v>0</v>
      </c>
      <c r="AX45" s="262">
        <f t="shared" si="10"/>
        <v>0</v>
      </c>
      <c r="AY45" s="129">
        <f t="shared" si="11"/>
        <v>0</v>
      </c>
      <c r="AZ45" s="129">
        <f t="shared" si="21"/>
        <v>0</v>
      </c>
      <c r="BA45" s="263">
        <f>IFERROR(IF(VLOOKUP($D45,Listen!$A$2:$F$45,6,0)="Ja",AX45-MAX(AY45:AZ45),AX45-AY45),0)</f>
        <v>0</v>
      </c>
      <c r="BB45" s="262">
        <f t="shared" si="22"/>
        <v>0</v>
      </c>
      <c r="BC45" s="129">
        <f t="shared" si="12"/>
        <v>0</v>
      </c>
      <c r="BD45" s="129">
        <f t="shared" si="23"/>
        <v>0</v>
      </c>
      <c r="BE45" s="263">
        <f>IFERROR(IF(VLOOKUP($D45,Listen!$A$2:$F$45,6,0)="Ja",BB45-MAX(BC45:BD45),BB45-BC45),0)</f>
        <v>0</v>
      </c>
    </row>
    <row r="46" spans="1:57" s="31" customFormat="1" x14ac:dyDescent="0.25">
      <c r="A46" s="189">
        <v>42</v>
      </c>
      <c r="B46" s="135" t="str">
        <f>IF(AND(E46&lt;&gt;0,D46&lt;&gt;0,F46&lt;&gt;0),IF(C46&lt;&gt;0,CONCATENATE(C46,"-AGr",VLOOKUP(D46,Listen!$A$2:$D$45,4,FALSE),"-",E46,"-",F46,),CONCATENATE("AGr",VLOOKUP(D46,Listen!$A$2:$D$45,4,FALSE),"-",E46,"-",F46)),"keine vollständige ID")</f>
        <v>keine vollständige ID</v>
      </c>
      <c r="C46" s="126"/>
      <c r="D46" s="275"/>
      <c r="E46" s="33"/>
      <c r="F46" s="130"/>
      <c r="G46" s="16"/>
      <c r="H46" s="16"/>
      <c r="I46" s="16"/>
      <c r="J46" s="16"/>
      <c r="K46" s="16"/>
      <c r="L46" s="94">
        <f>IF(E46&gt;A_Stammdaten!$B$10,0,G46+H46-J46)</f>
        <v>0</v>
      </c>
      <c r="M46" s="16"/>
      <c r="N46" s="16"/>
      <c r="O46" s="16"/>
      <c r="P46" s="54">
        <f t="shared" si="0"/>
        <v>0</v>
      </c>
      <c r="Q46" s="33"/>
      <c r="R46" s="33"/>
      <c r="S46" s="33"/>
      <c r="T46" s="33"/>
      <c r="U46" s="33"/>
      <c r="V46" s="33"/>
      <c r="W46" s="55" t="str">
        <f t="shared" si="1"/>
        <v>-</v>
      </c>
      <c r="X46" s="55" t="str">
        <f t="shared" si="2"/>
        <v>-</v>
      </c>
      <c r="Y46" s="55">
        <f>IF(ISBLANK($D46),0,VLOOKUP($D46,Listen!$A$2:$C$45,2,FALSE))</f>
        <v>0</v>
      </c>
      <c r="Z46" s="55">
        <f>IF(ISBLANK($D46),0,VLOOKUP($D46,Listen!$A$2:$C$45,3,FALSE))</f>
        <v>0</v>
      </c>
      <c r="AA46" s="45">
        <f t="shared" si="13"/>
        <v>0</v>
      </c>
      <c r="AB46" s="45">
        <f t="shared" si="13"/>
        <v>0</v>
      </c>
      <c r="AC46" s="45">
        <f>IFERROR(IF(OR($R46&lt;&gt;"Ja",VLOOKUP($D46,Listen!$A$2:$F$45,5,0)="Nein",E46&lt;IF(D46="LNG Anbindungsanlagen gemäß separater Festlegung",2022,2023)),$Y46,$W46),0)</f>
        <v>0</v>
      </c>
      <c r="AD46" s="45">
        <f>IFERROR(IF(OR($R46&lt;&gt;"Ja",VLOOKUP($D46,Listen!$A$2:$F$45,5,0)="Nein",E46&lt;IF(D46="LNG Anbindungsanlagen gemäß separater Festlegung",2022,2023)),$Y46,$W46),0)</f>
        <v>0</v>
      </c>
      <c r="AE46" s="45">
        <f>IFERROR(IF(OR($S46&lt;&gt;"Ja",VLOOKUP($D46,Listen!$A$2:$F$45,6,0)="Nein"),$Y46,$X46),0)</f>
        <v>0</v>
      </c>
      <c r="AF46" s="45">
        <f>IFERROR(IF(OR($S46&lt;&gt;"Ja",VLOOKUP($D46,Listen!$A$2:$F$45,6,0)="Nein"),$Y46,$X46),0)</f>
        <v>0</v>
      </c>
      <c r="AG46" s="45">
        <f>IFERROR(IF(OR($S46&lt;&gt;"Ja",VLOOKUP($D46,Listen!$A$2:$F$45,6,0)="Nein"),$Y46,$X46),0)</f>
        <v>0</v>
      </c>
      <c r="AH46" s="47">
        <f t="shared" si="14"/>
        <v>0</v>
      </c>
      <c r="AI46" s="122">
        <f>IFERROR(IF(VLOOKUP($D46,Listen!$A$2:$F$45,6,0)="Ja",MAX(BC46:BD46),D_SAV!$BC46),0)</f>
        <v>0</v>
      </c>
      <c r="AJ46" s="47">
        <f t="shared" si="15"/>
        <v>0</v>
      </c>
      <c r="AL46" s="262">
        <f t="shared" si="16"/>
        <v>0</v>
      </c>
      <c r="AM46" s="129">
        <f t="shared" si="3"/>
        <v>0</v>
      </c>
      <c r="AN46" s="263">
        <f t="shared" si="17"/>
        <v>0</v>
      </c>
      <c r="AO46" s="262">
        <f t="shared" si="4"/>
        <v>0</v>
      </c>
      <c r="AP46" s="129">
        <f t="shared" si="5"/>
        <v>0</v>
      </c>
      <c r="AQ46" s="263">
        <f t="shared" si="18"/>
        <v>0</v>
      </c>
      <c r="AR46" s="262">
        <f t="shared" si="6"/>
        <v>0</v>
      </c>
      <c r="AS46" s="129">
        <f t="shared" si="7"/>
        <v>0</v>
      </c>
      <c r="AT46" s="263">
        <f t="shared" si="19"/>
        <v>0</v>
      </c>
      <c r="AU46" s="262">
        <f t="shared" si="8"/>
        <v>0</v>
      </c>
      <c r="AV46" s="129">
        <f t="shared" si="9"/>
        <v>0</v>
      </c>
      <c r="AW46" s="263">
        <f t="shared" si="20"/>
        <v>0</v>
      </c>
      <c r="AX46" s="262">
        <f t="shared" si="10"/>
        <v>0</v>
      </c>
      <c r="AY46" s="129">
        <f t="shared" si="11"/>
        <v>0</v>
      </c>
      <c r="AZ46" s="129">
        <f t="shared" si="21"/>
        <v>0</v>
      </c>
      <c r="BA46" s="263">
        <f>IFERROR(IF(VLOOKUP($D46,Listen!$A$2:$F$45,6,0)="Ja",AX46-MAX(AY46:AZ46),AX46-AY46),0)</f>
        <v>0</v>
      </c>
      <c r="BB46" s="262">
        <f t="shared" si="22"/>
        <v>0</v>
      </c>
      <c r="BC46" s="129">
        <f t="shared" si="12"/>
        <v>0</v>
      </c>
      <c r="BD46" s="129">
        <f t="shared" si="23"/>
        <v>0</v>
      </c>
      <c r="BE46" s="263">
        <f>IFERROR(IF(VLOOKUP($D46,Listen!$A$2:$F$45,6,0)="Ja",BB46-MAX(BC46:BD46),BB46-BC46),0)</f>
        <v>0</v>
      </c>
    </row>
    <row r="47" spans="1:57" s="31" customFormat="1" x14ac:dyDescent="0.25">
      <c r="A47" s="189">
        <v>43</v>
      </c>
      <c r="B47" s="135" t="str">
        <f>IF(AND(E47&lt;&gt;0,D47&lt;&gt;0,F47&lt;&gt;0),IF(C47&lt;&gt;0,CONCATENATE(C47,"-AGr",VLOOKUP(D47,Listen!$A$2:$D$45,4,FALSE),"-",E47,"-",F47,),CONCATENATE("AGr",VLOOKUP(D47,Listen!$A$2:$D$45,4,FALSE),"-",E47,"-",F47)),"keine vollständige ID")</f>
        <v>keine vollständige ID</v>
      </c>
      <c r="C47" s="126"/>
      <c r="D47" s="275"/>
      <c r="E47" s="33"/>
      <c r="F47" s="130"/>
      <c r="G47" s="16"/>
      <c r="H47" s="16"/>
      <c r="I47" s="16"/>
      <c r="J47" s="16"/>
      <c r="K47" s="16"/>
      <c r="L47" s="94">
        <f>IF(E47&gt;A_Stammdaten!$B$10,0,G47+H47-J47)</f>
        <v>0</v>
      </c>
      <c r="M47" s="16"/>
      <c r="N47" s="16"/>
      <c r="O47" s="16"/>
      <c r="P47" s="54">
        <f t="shared" si="0"/>
        <v>0</v>
      </c>
      <c r="Q47" s="33"/>
      <c r="R47" s="33"/>
      <c r="S47" s="33"/>
      <c r="T47" s="33"/>
      <c r="U47" s="33"/>
      <c r="V47" s="33"/>
      <c r="W47" s="55" t="str">
        <f t="shared" si="1"/>
        <v>-</v>
      </c>
      <c r="X47" s="55" t="str">
        <f t="shared" si="2"/>
        <v>-</v>
      </c>
      <c r="Y47" s="55">
        <f>IF(ISBLANK($D47),0,VLOOKUP($D47,Listen!$A$2:$C$45,2,FALSE))</f>
        <v>0</v>
      </c>
      <c r="Z47" s="55">
        <f>IF(ISBLANK($D47),0,VLOOKUP($D47,Listen!$A$2:$C$45,3,FALSE))</f>
        <v>0</v>
      </c>
      <c r="AA47" s="45">
        <f t="shared" si="13"/>
        <v>0</v>
      </c>
      <c r="AB47" s="45">
        <f t="shared" si="13"/>
        <v>0</v>
      </c>
      <c r="AC47" s="45">
        <f>IFERROR(IF(OR($R47&lt;&gt;"Ja",VLOOKUP($D47,Listen!$A$2:$F$45,5,0)="Nein",E47&lt;IF(D47="LNG Anbindungsanlagen gemäß separater Festlegung",2022,2023)),$Y47,$W47),0)</f>
        <v>0</v>
      </c>
      <c r="AD47" s="45">
        <f>IFERROR(IF(OR($R47&lt;&gt;"Ja",VLOOKUP($D47,Listen!$A$2:$F$45,5,0)="Nein",E47&lt;IF(D47="LNG Anbindungsanlagen gemäß separater Festlegung",2022,2023)),$Y47,$W47),0)</f>
        <v>0</v>
      </c>
      <c r="AE47" s="45">
        <f>IFERROR(IF(OR($S47&lt;&gt;"Ja",VLOOKUP($D47,Listen!$A$2:$F$45,6,0)="Nein"),$Y47,$X47),0)</f>
        <v>0</v>
      </c>
      <c r="AF47" s="45">
        <f>IFERROR(IF(OR($S47&lt;&gt;"Ja",VLOOKUP($D47,Listen!$A$2:$F$45,6,0)="Nein"),$Y47,$X47),0)</f>
        <v>0</v>
      </c>
      <c r="AG47" s="45">
        <f>IFERROR(IF(OR($S47&lt;&gt;"Ja",VLOOKUP($D47,Listen!$A$2:$F$45,6,0)="Nein"),$Y47,$X47),0)</f>
        <v>0</v>
      </c>
      <c r="AH47" s="47">
        <f t="shared" si="14"/>
        <v>0</v>
      </c>
      <c r="AI47" s="122">
        <f>IFERROR(IF(VLOOKUP($D47,Listen!$A$2:$F$45,6,0)="Ja",MAX(BC47:BD47),D_SAV!$BC47),0)</f>
        <v>0</v>
      </c>
      <c r="AJ47" s="47">
        <f t="shared" si="15"/>
        <v>0</v>
      </c>
      <c r="AL47" s="262">
        <f t="shared" si="16"/>
        <v>0</v>
      </c>
      <c r="AM47" s="129">
        <f t="shared" si="3"/>
        <v>0</v>
      </c>
      <c r="AN47" s="263">
        <f t="shared" si="17"/>
        <v>0</v>
      </c>
      <c r="AO47" s="262">
        <f t="shared" si="4"/>
        <v>0</v>
      </c>
      <c r="AP47" s="129">
        <f t="shared" si="5"/>
        <v>0</v>
      </c>
      <c r="AQ47" s="263">
        <f t="shared" si="18"/>
        <v>0</v>
      </c>
      <c r="AR47" s="262">
        <f t="shared" si="6"/>
        <v>0</v>
      </c>
      <c r="AS47" s="129">
        <f t="shared" si="7"/>
        <v>0</v>
      </c>
      <c r="AT47" s="263">
        <f t="shared" si="19"/>
        <v>0</v>
      </c>
      <c r="AU47" s="262">
        <f t="shared" si="8"/>
        <v>0</v>
      </c>
      <c r="AV47" s="129">
        <f t="shared" si="9"/>
        <v>0</v>
      </c>
      <c r="AW47" s="263">
        <f t="shared" si="20"/>
        <v>0</v>
      </c>
      <c r="AX47" s="262">
        <f t="shared" si="10"/>
        <v>0</v>
      </c>
      <c r="AY47" s="129">
        <f t="shared" si="11"/>
        <v>0</v>
      </c>
      <c r="AZ47" s="129">
        <f t="shared" si="21"/>
        <v>0</v>
      </c>
      <c r="BA47" s="263">
        <f>IFERROR(IF(VLOOKUP($D47,Listen!$A$2:$F$45,6,0)="Ja",AX47-MAX(AY47:AZ47),AX47-AY47),0)</f>
        <v>0</v>
      </c>
      <c r="BB47" s="262">
        <f t="shared" si="22"/>
        <v>0</v>
      </c>
      <c r="BC47" s="129">
        <f t="shared" si="12"/>
        <v>0</v>
      </c>
      <c r="BD47" s="129">
        <f t="shared" si="23"/>
        <v>0</v>
      </c>
      <c r="BE47" s="263">
        <f>IFERROR(IF(VLOOKUP($D47,Listen!$A$2:$F$45,6,0)="Ja",BB47-MAX(BC47:BD47),BB47-BC47),0)</f>
        <v>0</v>
      </c>
    </row>
    <row r="48" spans="1:57" s="31" customFormat="1" x14ac:dyDescent="0.25">
      <c r="A48" s="189">
        <v>44</v>
      </c>
      <c r="B48" s="135" t="str">
        <f>IF(AND(E48&lt;&gt;0,D48&lt;&gt;0,F48&lt;&gt;0),IF(C48&lt;&gt;0,CONCATENATE(C48,"-AGr",VLOOKUP(D48,Listen!$A$2:$D$45,4,FALSE),"-",E48,"-",F48,),CONCATENATE("AGr",VLOOKUP(D48,Listen!$A$2:$D$45,4,FALSE),"-",E48,"-",F48)),"keine vollständige ID")</f>
        <v>keine vollständige ID</v>
      </c>
      <c r="C48" s="126"/>
      <c r="D48" s="275"/>
      <c r="E48" s="33"/>
      <c r="F48" s="130"/>
      <c r="G48" s="16"/>
      <c r="H48" s="16"/>
      <c r="I48" s="16"/>
      <c r="J48" s="16"/>
      <c r="K48" s="16"/>
      <c r="L48" s="94">
        <f>IF(E48&gt;A_Stammdaten!$B$10,0,G48+H48-J48)</f>
        <v>0</v>
      </c>
      <c r="M48" s="16"/>
      <c r="N48" s="16"/>
      <c r="O48" s="16"/>
      <c r="P48" s="54">
        <f t="shared" si="0"/>
        <v>0</v>
      </c>
      <c r="Q48" s="33"/>
      <c r="R48" s="33"/>
      <c r="S48" s="33"/>
      <c r="T48" s="33"/>
      <c r="U48" s="33"/>
      <c r="V48" s="33"/>
      <c r="W48" s="55" t="str">
        <f t="shared" si="1"/>
        <v>-</v>
      </c>
      <c r="X48" s="55" t="str">
        <f t="shared" si="2"/>
        <v>-</v>
      </c>
      <c r="Y48" s="55">
        <f>IF(ISBLANK($D48),0,VLOOKUP($D48,Listen!$A$2:$C$45,2,FALSE))</f>
        <v>0</v>
      </c>
      <c r="Z48" s="55">
        <f>IF(ISBLANK($D48),0,VLOOKUP($D48,Listen!$A$2:$C$45,3,FALSE))</f>
        <v>0</v>
      </c>
      <c r="AA48" s="45">
        <f t="shared" si="13"/>
        <v>0</v>
      </c>
      <c r="AB48" s="45">
        <f t="shared" si="13"/>
        <v>0</v>
      </c>
      <c r="AC48" s="45">
        <f>IFERROR(IF(OR($R48&lt;&gt;"Ja",VLOOKUP($D48,Listen!$A$2:$F$45,5,0)="Nein",E48&lt;IF(D48="LNG Anbindungsanlagen gemäß separater Festlegung",2022,2023)),$Y48,$W48),0)</f>
        <v>0</v>
      </c>
      <c r="AD48" s="45">
        <f>IFERROR(IF(OR($R48&lt;&gt;"Ja",VLOOKUP($D48,Listen!$A$2:$F$45,5,0)="Nein",E48&lt;IF(D48="LNG Anbindungsanlagen gemäß separater Festlegung",2022,2023)),$Y48,$W48),0)</f>
        <v>0</v>
      </c>
      <c r="AE48" s="45">
        <f>IFERROR(IF(OR($S48&lt;&gt;"Ja",VLOOKUP($D48,Listen!$A$2:$F$45,6,0)="Nein"),$Y48,$X48),0)</f>
        <v>0</v>
      </c>
      <c r="AF48" s="45">
        <f>IFERROR(IF(OR($S48&lt;&gt;"Ja",VLOOKUP($D48,Listen!$A$2:$F$45,6,0)="Nein"),$Y48,$X48),0)</f>
        <v>0</v>
      </c>
      <c r="AG48" s="45">
        <f>IFERROR(IF(OR($S48&lt;&gt;"Ja",VLOOKUP($D48,Listen!$A$2:$F$45,6,0)="Nein"),$Y48,$X48),0)</f>
        <v>0</v>
      </c>
      <c r="AH48" s="47">
        <f t="shared" si="14"/>
        <v>0</v>
      </c>
      <c r="AI48" s="122">
        <f>IFERROR(IF(VLOOKUP($D48,Listen!$A$2:$F$45,6,0)="Ja",MAX(BC48:BD48),D_SAV!$BC48),0)</f>
        <v>0</v>
      </c>
      <c r="AJ48" s="47">
        <f t="shared" si="15"/>
        <v>0</v>
      </c>
      <c r="AL48" s="262">
        <f t="shared" si="16"/>
        <v>0</v>
      </c>
      <c r="AM48" s="129">
        <f t="shared" si="3"/>
        <v>0</v>
      </c>
      <c r="AN48" s="263">
        <f t="shared" si="17"/>
        <v>0</v>
      </c>
      <c r="AO48" s="262">
        <f t="shared" si="4"/>
        <v>0</v>
      </c>
      <c r="AP48" s="129">
        <f t="shared" si="5"/>
        <v>0</v>
      </c>
      <c r="AQ48" s="263">
        <f t="shared" si="18"/>
        <v>0</v>
      </c>
      <c r="AR48" s="262">
        <f t="shared" si="6"/>
        <v>0</v>
      </c>
      <c r="AS48" s="129">
        <f t="shared" si="7"/>
        <v>0</v>
      </c>
      <c r="AT48" s="263">
        <f t="shared" si="19"/>
        <v>0</v>
      </c>
      <c r="AU48" s="262">
        <f t="shared" si="8"/>
        <v>0</v>
      </c>
      <c r="AV48" s="129">
        <f t="shared" si="9"/>
        <v>0</v>
      </c>
      <c r="AW48" s="263">
        <f t="shared" si="20"/>
        <v>0</v>
      </c>
      <c r="AX48" s="262">
        <f t="shared" si="10"/>
        <v>0</v>
      </c>
      <c r="AY48" s="129">
        <f t="shared" si="11"/>
        <v>0</v>
      </c>
      <c r="AZ48" s="129">
        <f t="shared" si="21"/>
        <v>0</v>
      </c>
      <c r="BA48" s="263">
        <f>IFERROR(IF(VLOOKUP($D48,Listen!$A$2:$F$45,6,0)="Ja",AX48-MAX(AY48:AZ48),AX48-AY48),0)</f>
        <v>0</v>
      </c>
      <c r="BB48" s="262">
        <f t="shared" si="22"/>
        <v>0</v>
      </c>
      <c r="BC48" s="129">
        <f t="shared" si="12"/>
        <v>0</v>
      </c>
      <c r="BD48" s="129">
        <f t="shared" si="23"/>
        <v>0</v>
      </c>
      <c r="BE48" s="263">
        <f>IFERROR(IF(VLOOKUP($D48,Listen!$A$2:$F$45,6,0)="Ja",BB48-MAX(BC48:BD48),BB48-BC48),0)</f>
        <v>0</v>
      </c>
    </row>
    <row r="49" spans="1:57" s="31" customFormat="1" x14ac:dyDescent="0.25">
      <c r="A49" s="189">
        <v>45</v>
      </c>
      <c r="B49" s="135" t="str">
        <f>IF(AND(E49&lt;&gt;0,D49&lt;&gt;0,F49&lt;&gt;0),IF(C49&lt;&gt;0,CONCATENATE(C49,"-AGr",VLOOKUP(D49,Listen!$A$2:$D$45,4,FALSE),"-",E49,"-",F49,),CONCATENATE("AGr",VLOOKUP(D49,Listen!$A$2:$D$45,4,FALSE),"-",E49,"-",F49)),"keine vollständige ID")</f>
        <v>keine vollständige ID</v>
      </c>
      <c r="C49" s="126"/>
      <c r="D49" s="275"/>
      <c r="E49" s="33"/>
      <c r="F49" s="130"/>
      <c r="G49" s="16"/>
      <c r="H49" s="16"/>
      <c r="I49" s="16"/>
      <c r="J49" s="16"/>
      <c r="K49" s="16"/>
      <c r="L49" s="94">
        <f>IF(E49&gt;A_Stammdaten!$B$10,0,G49+H49-J49)</f>
        <v>0</v>
      </c>
      <c r="M49" s="16"/>
      <c r="N49" s="16"/>
      <c r="O49" s="16"/>
      <c r="P49" s="54">
        <f t="shared" si="0"/>
        <v>0</v>
      </c>
      <c r="Q49" s="33"/>
      <c r="R49" s="33"/>
      <c r="S49" s="33"/>
      <c r="T49" s="33"/>
      <c r="U49" s="33"/>
      <c r="V49" s="33"/>
      <c r="W49" s="55" t="str">
        <f t="shared" si="1"/>
        <v>-</v>
      </c>
      <c r="X49" s="55" t="str">
        <f t="shared" si="2"/>
        <v>-</v>
      </c>
      <c r="Y49" s="55">
        <f>IF(ISBLANK($D49),0,VLOOKUP($D49,Listen!$A$2:$C$45,2,FALSE))</f>
        <v>0</v>
      </c>
      <c r="Z49" s="55">
        <f>IF(ISBLANK($D49),0,VLOOKUP($D49,Listen!$A$2:$C$45,3,FALSE))</f>
        <v>0</v>
      </c>
      <c r="AA49" s="45">
        <f t="shared" si="13"/>
        <v>0</v>
      </c>
      <c r="AB49" s="45">
        <f t="shared" si="13"/>
        <v>0</v>
      </c>
      <c r="AC49" s="45">
        <f>IFERROR(IF(OR($R49&lt;&gt;"Ja",VLOOKUP($D49,Listen!$A$2:$F$45,5,0)="Nein",E49&lt;IF(D49="LNG Anbindungsanlagen gemäß separater Festlegung",2022,2023)),$Y49,$W49),0)</f>
        <v>0</v>
      </c>
      <c r="AD49" s="45">
        <f>IFERROR(IF(OR($R49&lt;&gt;"Ja",VLOOKUP($D49,Listen!$A$2:$F$45,5,0)="Nein",E49&lt;IF(D49="LNG Anbindungsanlagen gemäß separater Festlegung",2022,2023)),$Y49,$W49),0)</f>
        <v>0</v>
      </c>
      <c r="AE49" s="45">
        <f>IFERROR(IF(OR($S49&lt;&gt;"Ja",VLOOKUP($D49,Listen!$A$2:$F$45,6,0)="Nein"),$Y49,$X49),0)</f>
        <v>0</v>
      </c>
      <c r="AF49" s="45">
        <f>IFERROR(IF(OR($S49&lt;&gt;"Ja",VLOOKUP($D49,Listen!$A$2:$F$45,6,0)="Nein"),$Y49,$X49),0)</f>
        <v>0</v>
      </c>
      <c r="AG49" s="45">
        <f>IFERROR(IF(OR($S49&lt;&gt;"Ja",VLOOKUP($D49,Listen!$A$2:$F$45,6,0)="Nein"),$Y49,$X49),0)</f>
        <v>0</v>
      </c>
      <c r="AH49" s="47">
        <f t="shared" si="14"/>
        <v>0</v>
      </c>
      <c r="AI49" s="122">
        <f>IFERROR(IF(VLOOKUP($D49,Listen!$A$2:$F$45,6,0)="Ja",MAX(BC49:BD49),D_SAV!$BC49),0)</f>
        <v>0</v>
      </c>
      <c r="AJ49" s="47">
        <f t="shared" si="15"/>
        <v>0</v>
      </c>
      <c r="AL49" s="262">
        <f t="shared" si="16"/>
        <v>0</v>
      </c>
      <c r="AM49" s="129">
        <f t="shared" si="3"/>
        <v>0</v>
      </c>
      <c r="AN49" s="263">
        <f t="shared" si="17"/>
        <v>0</v>
      </c>
      <c r="AO49" s="262">
        <f t="shared" si="4"/>
        <v>0</v>
      </c>
      <c r="AP49" s="129">
        <f t="shared" si="5"/>
        <v>0</v>
      </c>
      <c r="AQ49" s="263">
        <f t="shared" si="18"/>
        <v>0</v>
      </c>
      <c r="AR49" s="262">
        <f t="shared" si="6"/>
        <v>0</v>
      </c>
      <c r="AS49" s="129">
        <f t="shared" si="7"/>
        <v>0</v>
      </c>
      <c r="AT49" s="263">
        <f t="shared" si="19"/>
        <v>0</v>
      </c>
      <c r="AU49" s="262">
        <f t="shared" si="8"/>
        <v>0</v>
      </c>
      <c r="AV49" s="129">
        <f t="shared" si="9"/>
        <v>0</v>
      </c>
      <c r="AW49" s="263">
        <f t="shared" si="20"/>
        <v>0</v>
      </c>
      <c r="AX49" s="262">
        <f t="shared" si="10"/>
        <v>0</v>
      </c>
      <c r="AY49" s="129">
        <f t="shared" si="11"/>
        <v>0</v>
      </c>
      <c r="AZ49" s="129">
        <f t="shared" si="21"/>
        <v>0</v>
      </c>
      <c r="BA49" s="263">
        <f>IFERROR(IF(VLOOKUP($D49,Listen!$A$2:$F$45,6,0)="Ja",AX49-MAX(AY49:AZ49),AX49-AY49),0)</f>
        <v>0</v>
      </c>
      <c r="BB49" s="262">
        <f t="shared" si="22"/>
        <v>0</v>
      </c>
      <c r="BC49" s="129">
        <f t="shared" si="12"/>
        <v>0</v>
      </c>
      <c r="BD49" s="129">
        <f t="shared" si="23"/>
        <v>0</v>
      </c>
      <c r="BE49" s="263">
        <f>IFERROR(IF(VLOOKUP($D49,Listen!$A$2:$F$45,6,0)="Ja",BB49-MAX(BC49:BD49),BB49-BC49),0)</f>
        <v>0</v>
      </c>
    </row>
    <row r="50" spans="1:57" s="31" customFormat="1" x14ac:dyDescent="0.25">
      <c r="A50" s="189">
        <v>46</v>
      </c>
      <c r="B50" s="135" t="str">
        <f>IF(AND(E50&lt;&gt;0,D50&lt;&gt;0,F50&lt;&gt;0),IF(C50&lt;&gt;0,CONCATENATE(C50,"-AGr",VLOOKUP(D50,Listen!$A$2:$D$45,4,FALSE),"-",E50,"-",F50,),CONCATENATE("AGr",VLOOKUP(D50,Listen!$A$2:$D$45,4,FALSE),"-",E50,"-",F50)),"keine vollständige ID")</f>
        <v>keine vollständige ID</v>
      </c>
      <c r="C50" s="126"/>
      <c r="D50" s="275"/>
      <c r="E50" s="33"/>
      <c r="F50" s="130"/>
      <c r="G50" s="16"/>
      <c r="H50" s="16"/>
      <c r="I50" s="16"/>
      <c r="J50" s="16"/>
      <c r="K50" s="16"/>
      <c r="L50" s="94">
        <f>IF(E50&gt;A_Stammdaten!$B$10,0,G50+H50-J50)</f>
        <v>0</v>
      </c>
      <c r="M50" s="16"/>
      <c r="N50" s="16"/>
      <c r="O50" s="16"/>
      <c r="P50" s="54">
        <f t="shared" si="0"/>
        <v>0</v>
      </c>
      <c r="Q50" s="33"/>
      <c r="R50" s="33"/>
      <c r="S50" s="33"/>
      <c r="T50" s="33"/>
      <c r="U50" s="33"/>
      <c r="V50" s="33"/>
      <c r="W50" s="55" t="str">
        <f t="shared" si="1"/>
        <v>-</v>
      </c>
      <c r="X50" s="55" t="str">
        <f t="shared" si="2"/>
        <v>-</v>
      </c>
      <c r="Y50" s="55">
        <f>IF(ISBLANK($D50),0,VLOOKUP($D50,Listen!$A$2:$C$45,2,FALSE))</f>
        <v>0</v>
      </c>
      <c r="Z50" s="55">
        <f>IF(ISBLANK($D50),0,VLOOKUP($D50,Listen!$A$2:$C$45,3,FALSE))</f>
        <v>0</v>
      </c>
      <c r="AA50" s="45">
        <f t="shared" si="13"/>
        <v>0</v>
      </c>
      <c r="AB50" s="45">
        <f t="shared" si="13"/>
        <v>0</v>
      </c>
      <c r="AC50" s="45">
        <f>IFERROR(IF(OR($R50&lt;&gt;"Ja",VLOOKUP($D50,Listen!$A$2:$F$45,5,0)="Nein",E50&lt;IF(D50="LNG Anbindungsanlagen gemäß separater Festlegung",2022,2023)),$Y50,$W50),0)</f>
        <v>0</v>
      </c>
      <c r="AD50" s="45">
        <f>IFERROR(IF(OR($R50&lt;&gt;"Ja",VLOOKUP($D50,Listen!$A$2:$F$45,5,0)="Nein",E50&lt;IF(D50="LNG Anbindungsanlagen gemäß separater Festlegung",2022,2023)),$Y50,$W50),0)</f>
        <v>0</v>
      </c>
      <c r="AE50" s="45">
        <f>IFERROR(IF(OR($S50&lt;&gt;"Ja",VLOOKUP($D50,Listen!$A$2:$F$45,6,0)="Nein"),$Y50,$X50),0)</f>
        <v>0</v>
      </c>
      <c r="AF50" s="45">
        <f>IFERROR(IF(OR($S50&lt;&gt;"Ja",VLOOKUP($D50,Listen!$A$2:$F$45,6,0)="Nein"),$Y50,$X50),0)</f>
        <v>0</v>
      </c>
      <c r="AG50" s="45">
        <f>IFERROR(IF(OR($S50&lt;&gt;"Ja",VLOOKUP($D50,Listen!$A$2:$F$45,6,0)="Nein"),$Y50,$X50),0)</f>
        <v>0</v>
      </c>
      <c r="AH50" s="47">
        <f t="shared" si="14"/>
        <v>0</v>
      </c>
      <c r="AI50" s="122">
        <f>IFERROR(IF(VLOOKUP($D50,Listen!$A$2:$F$45,6,0)="Ja",MAX(BC50:BD50),D_SAV!$BC50),0)</f>
        <v>0</v>
      </c>
      <c r="AJ50" s="47">
        <f t="shared" si="15"/>
        <v>0</v>
      </c>
      <c r="AL50" s="262">
        <f t="shared" si="16"/>
        <v>0</v>
      </c>
      <c r="AM50" s="129">
        <f t="shared" si="3"/>
        <v>0</v>
      </c>
      <c r="AN50" s="263">
        <f t="shared" si="17"/>
        <v>0</v>
      </c>
      <c r="AO50" s="262">
        <f t="shared" si="4"/>
        <v>0</v>
      </c>
      <c r="AP50" s="129">
        <f t="shared" si="5"/>
        <v>0</v>
      </c>
      <c r="AQ50" s="263">
        <f t="shared" si="18"/>
        <v>0</v>
      </c>
      <c r="AR50" s="262">
        <f t="shared" si="6"/>
        <v>0</v>
      </c>
      <c r="AS50" s="129">
        <f t="shared" si="7"/>
        <v>0</v>
      </c>
      <c r="AT50" s="263">
        <f t="shared" si="19"/>
        <v>0</v>
      </c>
      <c r="AU50" s="262">
        <f t="shared" si="8"/>
        <v>0</v>
      </c>
      <c r="AV50" s="129">
        <f t="shared" si="9"/>
        <v>0</v>
      </c>
      <c r="AW50" s="263">
        <f t="shared" si="20"/>
        <v>0</v>
      </c>
      <c r="AX50" s="262">
        <f t="shared" si="10"/>
        <v>0</v>
      </c>
      <c r="AY50" s="129">
        <f t="shared" si="11"/>
        <v>0</v>
      </c>
      <c r="AZ50" s="129">
        <f t="shared" si="21"/>
        <v>0</v>
      </c>
      <c r="BA50" s="263">
        <f>IFERROR(IF(VLOOKUP($D50,Listen!$A$2:$F$45,6,0)="Ja",AX50-MAX(AY50:AZ50),AX50-AY50),0)</f>
        <v>0</v>
      </c>
      <c r="BB50" s="262">
        <f t="shared" si="22"/>
        <v>0</v>
      </c>
      <c r="BC50" s="129">
        <f t="shared" si="12"/>
        <v>0</v>
      </c>
      <c r="BD50" s="129">
        <f t="shared" si="23"/>
        <v>0</v>
      </c>
      <c r="BE50" s="263">
        <f>IFERROR(IF(VLOOKUP($D50,Listen!$A$2:$F$45,6,0)="Ja",BB50-MAX(BC50:BD50),BB50-BC50),0)</f>
        <v>0</v>
      </c>
    </row>
    <row r="51" spans="1:57" s="31" customFormat="1" x14ac:dyDescent="0.25">
      <c r="A51" s="189">
        <v>47</v>
      </c>
      <c r="B51" s="135" t="str">
        <f>IF(AND(E51&lt;&gt;0,D51&lt;&gt;0,F51&lt;&gt;0),IF(C51&lt;&gt;0,CONCATENATE(C51,"-AGr",VLOOKUP(D51,Listen!$A$2:$D$45,4,FALSE),"-",E51,"-",F51,),CONCATENATE("AGr",VLOOKUP(D51,Listen!$A$2:$D$45,4,FALSE),"-",E51,"-",F51)),"keine vollständige ID")</f>
        <v>keine vollständige ID</v>
      </c>
      <c r="C51" s="126"/>
      <c r="D51" s="275"/>
      <c r="E51" s="33"/>
      <c r="F51" s="130"/>
      <c r="G51" s="16"/>
      <c r="H51" s="16"/>
      <c r="I51" s="16"/>
      <c r="J51" s="16"/>
      <c r="K51" s="16"/>
      <c r="L51" s="94">
        <f>IF(E51&gt;A_Stammdaten!$B$10,0,G51+H51-J51)</f>
        <v>0</v>
      </c>
      <c r="M51" s="16"/>
      <c r="N51" s="16"/>
      <c r="O51" s="16"/>
      <c r="P51" s="54">
        <f t="shared" si="0"/>
        <v>0</v>
      </c>
      <c r="Q51" s="33"/>
      <c r="R51" s="33"/>
      <c r="S51" s="33"/>
      <c r="T51" s="33"/>
      <c r="U51" s="33"/>
      <c r="V51" s="33"/>
      <c r="W51" s="55" t="str">
        <f t="shared" si="1"/>
        <v>-</v>
      </c>
      <c r="X51" s="55" t="str">
        <f t="shared" si="2"/>
        <v>-</v>
      </c>
      <c r="Y51" s="55">
        <f>IF(ISBLANK($D51),0,VLOOKUP($D51,Listen!$A$2:$C$45,2,FALSE))</f>
        <v>0</v>
      </c>
      <c r="Z51" s="55">
        <f>IF(ISBLANK($D51),0,VLOOKUP($D51,Listen!$A$2:$C$45,3,FALSE))</f>
        <v>0</v>
      </c>
      <c r="AA51" s="45">
        <f t="shared" si="13"/>
        <v>0</v>
      </c>
      <c r="AB51" s="45">
        <f t="shared" si="13"/>
        <v>0</v>
      </c>
      <c r="AC51" s="45">
        <f>IFERROR(IF(OR($R51&lt;&gt;"Ja",VLOOKUP($D51,Listen!$A$2:$F$45,5,0)="Nein",E51&lt;IF(D51="LNG Anbindungsanlagen gemäß separater Festlegung",2022,2023)),$Y51,$W51),0)</f>
        <v>0</v>
      </c>
      <c r="AD51" s="45">
        <f>IFERROR(IF(OR($R51&lt;&gt;"Ja",VLOOKUP($D51,Listen!$A$2:$F$45,5,0)="Nein",E51&lt;IF(D51="LNG Anbindungsanlagen gemäß separater Festlegung",2022,2023)),$Y51,$W51),0)</f>
        <v>0</v>
      </c>
      <c r="AE51" s="45">
        <f>IFERROR(IF(OR($S51&lt;&gt;"Ja",VLOOKUP($D51,Listen!$A$2:$F$45,6,0)="Nein"),$Y51,$X51),0)</f>
        <v>0</v>
      </c>
      <c r="AF51" s="45">
        <f>IFERROR(IF(OR($S51&lt;&gt;"Ja",VLOOKUP($D51,Listen!$A$2:$F$45,6,0)="Nein"),$Y51,$X51),0)</f>
        <v>0</v>
      </c>
      <c r="AG51" s="45">
        <f>IFERROR(IF(OR($S51&lt;&gt;"Ja",VLOOKUP($D51,Listen!$A$2:$F$45,6,0)="Nein"),$Y51,$X51),0)</f>
        <v>0</v>
      </c>
      <c r="AH51" s="47">
        <f t="shared" si="14"/>
        <v>0</v>
      </c>
      <c r="AI51" s="122">
        <f>IFERROR(IF(VLOOKUP($D51,Listen!$A$2:$F$45,6,0)="Ja",MAX(BC51:BD51),D_SAV!$BC51),0)</f>
        <v>0</v>
      </c>
      <c r="AJ51" s="47">
        <f t="shared" si="15"/>
        <v>0</v>
      </c>
      <c r="AL51" s="262">
        <f t="shared" si="16"/>
        <v>0</v>
      </c>
      <c r="AM51" s="129">
        <f t="shared" si="3"/>
        <v>0</v>
      </c>
      <c r="AN51" s="263">
        <f t="shared" si="17"/>
        <v>0</v>
      </c>
      <c r="AO51" s="262">
        <f t="shared" si="4"/>
        <v>0</v>
      </c>
      <c r="AP51" s="129">
        <f t="shared" si="5"/>
        <v>0</v>
      </c>
      <c r="AQ51" s="263">
        <f t="shared" si="18"/>
        <v>0</v>
      </c>
      <c r="AR51" s="262">
        <f t="shared" si="6"/>
        <v>0</v>
      </c>
      <c r="AS51" s="129">
        <f t="shared" si="7"/>
        <v>0</v>
      </c>
      <c r="AT51" s="263">
        <f t="shared" si="19"/>
        <v>0</v>
      </c>
      <c r="AU51" s="262">
        <f t="shared" si="8"/>
        <v>0</v>
      </c>
      <c r="AV51" s="129">
        <f t="shared" si="9"/>
        <v>0</v>
      </c>
      <c r="AW51" s="263">
        <f t="shared" si="20"/>
        <v>0</v>
      </c>
      <c r="AX51" s="262">
        <f t="shared" si="10"/>
        <v>0</v>
      </c>
      <c r="AY51" s="129">
        <f t="shared" si="11"/>
        <v>0</v>
      </c>
      <c r="AZ51" s="129">
        <f t="shared" si="21"/>
        <v>0</v>
      </c>
      <c r="BA51" s="263">
        <f>IFERROR(IF(VLOOKUP($D51,Listen!$A$2:$F$45,6,0)="Ja",AX51-MAX(AY51:AZ51),AX51-AY51),0)</f>
        <v>0</v>
      </c>
      <c r="BB51" s="262">
        <f t="shared" si="22"/>
        <v>0</v>
      </c>
      <c r="BC51" s="129">
        <f t="shared" si="12"/>
        <v>0</v>
      </c>
      <c r="BD51" s="129">
        <f t="shared" si="23"/>
        <v>0</v>
      </c>
      <c r="BE51" s="263">
        <f>IFERROR(IF(VLOOKUP($D51,Listen!$A$2:$F$45,6,0)="Ja",BB51-MAX(BC51:BD51),BB51-BC51),0)</f>
        <v>0</v>
      </c>
    </row>
    <row r="52" spans="1:57" s="31" customFormat="1" x14ac:dyDescent="0.25">
      <c r="A52" s="189">
        <v>48</v>
      </c>
      <c r="B52" s="135" t="str">
        <f>IF(AND(E52&lt;&gt;0,D52&lt;&gt;0,F52&lt;&gt;0),IF(C52&lt;&gt;0,CONCATENATE(C52,"-AGr",VLOOKUP(D52,Listen!$A$2:$D$45,4,FALSE),"-",E52,"-",F52,),CONCATENATE("AGr",VLOOKUP(D52,Listen!$A$2:$D$45,4,FALSE),"-",E52,"-",F52)),"keine vollständige ID")</f>
        <v>keine vollständige ID</v>
      </c>
      <c r="C52" s="126"/>
      <c r="D52" s="275"/>
      <c r="E52" s="33"/>
      <c r="F52" s="130"/>
      <c r="G52" s="16"/>
      <c r="H52" s="16"/>
      <c r="I52" s="16"/>
      <c r="J52" s="16"/>
      <c r="K52" s="16"/>
      <c r="L52" s="94">
        <f>IF(E52&gt;A_Stammdaten!$B$10,0,G52+H52-J52)</f>
        <v>0</v>
      </c>
      <c r="M52" s="16"/>
      <c r="N52" s="16"/>
      <c r="O52" s="16"/>
      <c r="P52" s="54">
        <f t="shared" si="0"/>
        <v>0</v>
      </c>
      <c r="Q52" s="33"/>
      <c r="R52" s="33"/>
      <c r="S52" s="33"/>
      <c r="T52" s="33"/>
      <c r="U52" s="33"/>
      <c r="V52" s="33"/>
      <c r="W52" s="55" t="str">
        <f t="shared" si="1"/>
        <v>-</v>
      </c>
      <c r="X52" s="55" t="str">
        <f t="shared" si="2"/>
        <v>-</v>
      </c>
      <c r="Y52" s="55">
        <f>IF(ISBLANK($D52),0,VLOOKUP($D52,Listen!$A$2:$C$45,2,FALSE))</f>
        <v>0</v>
      </c>
      <c r="Z52" s="55">
        <f>IF(ISBLANK($D52),0,VLOOKUP($D52,Listen!$A$2:$C$45,3,FALSE))</f>
        <v>0</v>
      </c>
      <c r="AA52" s="45">
        <f t="shared" si="13"/>
        <v>0</v>
      </c>
      <c r="AB52" s="45">
        <f t="shared" si="13"/>
        <v>0</v>
      </c>
      <c r="AC52" s="45">
        <f>IFERROR(IF(OR($R52&lt;&gt;"Ja",VLOOKUP($D52,Listen!$A$2:$F$45,5,0)="Nein",E52&lt;IF(D52="LNG Anbindungsanlagen gemäß separater Festlegung",2022,2023)),$Y52,$W52),0)</f>
        <v>0</v>
      </c>
      <c r="AD52" s="45">
        <f>IFERROR(IF(OR($R52&lt;&gt;"Ja",VLOOKUP($D52,Listen!$A$2:$F$45,5,0)="Nein",E52&lt;IF(D52="LNG Anbindungsanlagen gemäß separater Festlegung",2022,2023)),$Y52,$W52),0)</f>
        <v>0</v>
      </c>
      <c r="AE52" s="45">
        <f>IFERROR(IF(OR($S52&lt;&gt;"Ja",VLOOKUP($D52,Listen!$A$2:$F$45,6,0)="Nein"),$Y52,$X52),0)</f>
        <v>0</v>
      </c>
      <c r="AF52" s="45">
        <f>IFERROR(IF(OR($S52&lt;&gt;"Ja",VLOOKUP($D52,Listen!$A$2:$F$45,6,0)="Nein"),$Y52,$X52),0)</f>
        <v>0</v>
      </c>
      <c r="AG52" s="45">
        <f>IFERROR(IF(OR($S52&lt;&gt;"Ja",VLOOKUP($D52,Listen!$A$2:$F$45,6,0)="Nein"),$Y52,$X52),0)</f>
        <v>0</v>
      </c>
      <c r="AH52" s="47">
        <f t="shared" si="14"/>
        <v>0</v>
      </c>
      <c r="AI52" s="122">
        <f>IFERROR(IF(VLOOKUP($D52,Listen!$A$2:$F$45,6,0)="Ja",MAX(BC52:BD52),D_SAV!$BC52),0)</f>
        <v>0</v>
      </c>
      <c r="AJ52" s="47">
        <f t="shared" si="15"/>
        <v>0</v>
      </c>
      <c r="AL52" s="262">
        <f t="shared" si="16"/>
        <v>0</v>
      </c>
      <c r="AM52" s="129">
        <f t="shared" si="3"/>
        <v>0</v>
      </c>
      <c r="AN52" s="263">
        <f t="shared" si="17"/>
        <v>0</v>
      </c>
      <c r="AO52" s="262">
        <f t="shared" si="4"/>
        <v>0</v>
      </c>
      <c r="AP52" s="129">
        <f t="shared" si="5"/>
        <v>0</v>
      </c>
      <c r="AQ52" s="263">
        <f t="shared" si="18"/>
        <v>0</v>
      </c>
      <c r="AR52" s="262">
        <f t="shared" si="6"/>
        <v>0</v>
      </c>
      <c r="AS52" s="129">
        <f t="shared" si="7"/>
        <v>0</v>
      </c>
      <c r="AT52" s="263">
        <f t="shared" si="19"/>
        <v>0</v>
      </c>
      <c r="AU52" s="262">
        <f t="shared" si="8"/>
        <v>0</v>
      </c>
      <c r="AV52" s="129">
        <f t="shared" si="9"/>
        <v>0</v>
      </c>
      <c r="AW52" s="263">
        <f t="shared" si="20"/>
        <v>0</v>
      </c>
      <c r="AX52" s="262">
        <f t="shared" si="10"/>
        <v>0</v>
      </c>
      <c r="AY52" s="129">
        <f t="shared" si="11"/>
        <v>0</v>
      </c>
      <c r="AZ52" s="129">
        <f t="shared" si="21"/>
        <v>0</v>
      </c>
      <c r="BA52" s="263">
        <f>IFERROR(IF(VLOOKUP($D52,Listen!$A$2:$F$45,6,0)="Ja",AX52-MAX(AY52:AZ52),AX52-AY52),0)</f>
        <v>0</v>
      </c>
      <c r="BB52" s="262">
        <f t="shared" si="22"/>
        <v>0</v>
      </c>
      <c r="BC52" s="129">
        <f t="shared" si="12"/>
        <v>0</v>
      </c>
      <c r="BD52" s="129">
        <f t="shared" si="23"/>
        <v>0</v>
      </c>
      <c r="BE52" s="263">
        <f>IFERROR(IF(VLOOKUP($D52,Listen!$A$2:$F$45,6,0)="Ja",BB52-MAX(BC52:BD52),BB52-BC52),0)</f>
        <v>0</v>
      </c>
    </row>
    <row r="53" spans="1:57" s="31" customFormat="1" x14ac:dyDescent="0.25">
      <c r="A53" s="189">
        <v>49</v>
      </c>
      <c r="B53" s="135" t="str">
        <f>IF(AND(E53&lt;&gt;0,D53&lt;&gt;0,F53&lt;&gt;0),IF(C53&lt;&gt;0,CONCATENATE(C53,"-AGr",VLOOKUP(D53,Listen!$A$2:$D$45,4,FALSE),"-",E53,"-",F53,),CONCATENATE("AGr",VLOOKUP(D53,Listen!$A$2:$D$45,4,FALSE),"-",E53,"-",F53)),"keine vollständige ID")</f>
        <v>keine vollständige ID</v>
      </c>
      <c r="C53" s="126"/>
      <c r="D53" s="275"/>
      <c r="E53" s="33"/>
      <c r="F53" s="130"/>
      <c r="G53" s="16"/>
      <c r="H53" s="16"/>
      <c r="I53" s="16"/>
      <c r="J53" s="16"/>
      <c r="K53" s="16"/>
      <c r="L53" s="94">
        <f>IF(E53&gt;A_Stammdaten!$B$10,0,G53+H53-J53)</f>
        <v>0</v>
      </c>
      <c r="M53" s="16"/>
      <c r="N53" s="16"/>
      <c r="O53" s="16"/>
      <c r="P53" s="54">
        <f t="shared" si="0"/>
        <v>0</v>
      </c>
      <c r="Q53" s="33"/>
      <c r="R53" s="33"/>
      <c r="S53" s="33"/>
      <c r="T53" s="33"/>
      <c r="U53" s="33"/>
      <c r="V53" s="33"/>
      <c r="W53" s="55" t="str">
        <f t="shared" si="1"/>
        <v>-</v>
      </c>
      <c r="X53" s="55" t="str">
        <f t="shared" si="2"/>
        <v>-</v>
      </c>
      <c r="Y53" s="55">
        <f>IF(ISBLANK($D53),0,VLOOKUP($D53,Listen!$A$2:$C$45,2,FALSE))</f>
        <v>0</v>
      </c>
      <c r="Z53" s="55">
        <f>IF(ISBLANK($D53),0,VLOOKUP($D53,Listen!$A$2:$C$45,3,FALSE))</f>
        <v>0</v>
      </c>
      <c r="AA53" s="45">
        <f t="shared" si="13"/>
        <v>0</v>
      </c>
      <c r="AB53" s="45">
        <f t="shared" si="13"/>
        <v>0</v>
      </c>
      <c r="AC53" s="45">
        <f>IFERROR(IF(OR($R53&lt;&gt;"Ja",VLOOKUP($D53,Listen!$A$2:$F$45,5,0)="Nein",E53&lt;IF(D53="LNG Anbindungsanlagen gemäß separater Festlegung",2022,2023)),$Y53,$W53),0)</f>
        <v>0</v>
      </c>
      <c r="AD53" s="45">
        <f>IFERROR(IF(OR($R53&lt;&gt;"Ja",VLOOKUP($D53,Listen!$A$2:$F$45,5,0)="Nein",E53&lt;IF(D53="LNG Anbindungsanlagen gemäß separater Festlegung",2022,2023)),$Y53,$W53),0)</f>
        <v>0</v>
      </c>
      <c r="AE53" s="45">
        <f>IFERROR(IF(OR($S53&lt;&gt;"Ja",VLOOKUP($D53,Listen!$A$2:$F$45,6,0)="Nein"),$Y53,$X53),0)</f>
        <v>0</v>
      </c>
      <c r="AF53" s="45">
        <f>IFERROR(IF(OR($S53&lt;&gt;"Ja",VLOOKUP($D53,Listen!$A$2:$F$45,6,0)="Nein"),$Y53,$X53),0)</f>
        <v>0</v>
      </c>
      <c r="AG53" s="45">
        <f>IFERROR(IF(OR($S53&lt;&gt;"Ja",VLOOKUP($D53,Listen!$A$2:$F$45,6,0)="Nein"),$Y53,$X53),0)</f>
        <v>0</v>
      </c>
      <c r="AH53" s="47">
        <f t="shared" si="14"/>
        <v>0</v>
      </c>
      <c r="AI53" s="122">
        <f>IFERROR(IF(VLOOKUP($D53,Listen!$A$2:$F$45,6,0)="Ja",MAX(BC53:BD53),D_SAV!$BC53),0)</f>
        <v>0</v>
      </c>
      <c r="AJ53" s="47">
        <f t="shared" si="15"/>
        <v>0</v>
      </c>
      <c r="AL53" s="262">
        <f t="shared" si="16"/>
        <v>0</v>
      </c>
      <c r="AM53" s="129">
        <f t="shared" si="3"/>
        <v>0</v>
      </c>
      <c r="AN53" s="263">
        <f t="shared" si="17"/>
        <v>0</v>
      </c>
      <c r="AO53" s="262">
        <f t="shared" si="4"/>
        <v>0</v>
      </c>
      <c r="AP53" s="129">
        <f t="shared" si="5"/>
        <v>0</v>
      </c>
      <c r="AQ53" s="263">
        <f t="shared" si="18"/>
        <v>0</v>
      </c>
      <c r="AR53" s="262">
        <f t="shared" si="6"/>
        <v>0</v>
      </c>
      <c r="AS53" s="129">
        <f t="shared" si="7"/>
        <v>0</v>
      </c>
      <c r="AT53" s="263">
        <f t="shared" si="19"/>
        <v>0</v>
      </c>
      <c r="AU53" s="262">
        <f t="shared" si="8"/>
        <v>0</v>
      </c>
      <c r="AV53" s="129">
        <f t="shared" si="9"/>
        <v>0</v>
      </c>
      <c r="AW53" s="263">
        <f t="shared" si="20"/>
        <v>0</v>
      </c>
      <c r="AX53" s="262">
        <f t="shared" si="10"/>
        <v>0</v>
      </c>
      <c r="AY53" s="129">
        <f t="shared" si="11"/>
        <v>0</v>
      </c>
      <c r="AZ53" s="129">
        <f t="shared" si="21"/>
        <v>0</v>
      </c>
      <c r="BA53" s="263">
        <f>IFERROR(IF(VLOOKUP($D53,Listen!$A$2:$F$45,6,0)="Ja",AX53-MAX(AY53:AZ53),AX53-AY53),0)</f>
        <v>0</v>
      </c>
      <c r="BB53" s="262">
        <f t="shared" si="22"/>
        <v>0</v>
      </c>
      <c r="BC53" s="129">
        <f t="shared" si="12"/>
        <v>0</v>
      </c>
      <c r="BD53" s="129">
        <f t="shared" si="23"/>
        <v>0</v>
      </c>
      <c r="BE53" s="263">
        <f>IFERROR(IF(VLOOKUP($D53,Listen!$A$2:$F$45,6,0)="Ja",BB53-MAX(BC53:BD53),BB53-BC53),0)</f>
        <v>0</v>
      </c>
    </row>
    <row r="54" spans="1:57" s="31" customFormat="1" x14ac:dyDescent="0.25">
      <c r="A54" s="189">
        <v>50</v>
      </c>
      <c r="B54" s="135" t="str">
        <f>IF(AND(E54&lt;&gt;0,D54&lt;&gt;0,F54&lt;&gt;0),IF(C54&lt;&gt;0,CONCATENATE(C54,"-AGr",VLOOKUP(D54,Listen!$A$2:$D$45,4,FALSE),"-",E54,"-",F54,),CONCATENATE("AGr",VLOOKUP(D54,Listen!$A$2:$D$45,4,FALSE),"-",E54,"-",F54)),"keine vollständige ID")</f>
        <v>keine vollständige ID</v>
      </c>
      <c r="C54" s="126"/>
      <c r="D54" s="275"/>
      <c r="E54" s="33"/>
      <c r="F54" s="130"/>
      <c r="G54" s="16"/>
      <c r="H54" s="16"/>
      <c r="I54" s="16"/>
      <c r="J54" s="16"/>
      <c r="K54" s="16"/>
      <c r="L54" s="94">
        <f>IF(E54&gt;A_Stammdaten!$B$10,0,G54+H54-J54)</f>
        <v>0</v>
      </c>
      <c r="M54" s="16"/>
      <c r="N54" s="16"/>
      <c r="O54" s="16"/>
      <c r="P54" s="54">
        <f t="shared" si="0"/>
        <v>0</v>
      </c>
      <c r="Q54" s="33"/>
      <c r="R54" s="33"/>
      <c r="S54" s="33"/>
      <c r="T54" s="33"/>
      <c r="U54" s="33"/>
      <c r="V54" s="33"/>
      <c r="W54" s="55" t="str">
        <f t="shared" si="1"/>
        <v>-</v>
      </c>
      <c r="X54" s="55" t="str">
        <f t="shared" si="2"/>
        <v>-</v>
      </c>
      <c r="Y54" s="55">
        <f>IF(ISBLANK($D54),0,VLOOKUP($D54,Listen!$A$2:$C$45,2,FALSE))</f>
        <v>0</v>
      </c>
      <c r="Z54" s="55">
        <f>IF(ISBLANK($D54),0,VLOOKUP($D54,Listen!$A$2:$C$45,3,FALSE))</f>
        <v>0</v>
      </c>
      <c r="AA54" s="45">
        <f t="shared" si="13"/>
        <v>0</v>
      </c>
      <c r="AB54" s="45">
        <f t="shared" si="13"/>
        <v>0</v>
      </c>
      <c r="AC54" s="45">
        <f>IFERROR(IF(OR($R54&lt;&gt;"Ja",VLOOKUP($D54,Listen!$A$2:$F$45,5,0)="Nein",E54&lt;IF(D54="LNG Anbindungsanlagen gemäß separater Festlegung",2022,2023)),$Y54,$W54),0)</f>
        <v>0</v>
      </c>
      <c r="AD54" s="45">
        <f>IFERROR(IF(OR($R54&lt;&gt;"Ja",VLOOKUP($D54,Listen!$A$2:$F$45,5,0)="Nein",E54&lt;IF(D54="LNG Anbindungsanlagen gemäß separater Festlegung",2022,2023)),$Y54,$W54),0)</f>
        <v>0</v>
      </c>
      <c r="AE54" s="45">
        <f>IFERROR(IF(OR($S54&lt;&gt;"Ja",VLOOKUP($D54,Listen!$A$2:$F$45,6,0)="Nein"),$Y54,$X54),0)</f>
        <v>0</v>
      </c>
      <c r="AF54" s="45">
        <f>IFERROR(IF(OR($S54&lt;&gt;"Ja",VLOOKUP($D54,Listen!$A$2:$F$45,6,0)="Nein"),$Y54,$X54),0)</f>
        <v>0</v>
      </c>
      <c r="AG54" s="45">
        <f>IFERROR(IF(OR($S54&lt;&gt;"Ja",VLOOKUP($D54,Listen!$A$2:$F$45,6,0)="Nein"),$Y54,$X54),0)</f>
        <v>0</v>
      </c>
      <c r="AH54" s="47">
        <f t="shared" si="14"/>
        <v>0</v>
      </c>
      <c r="AI54" s="122">
        <f>IFERROR(IF(VLOOKUP($D54,Listen!$A$2:$F$45,6,0)="Ja",MAX(BC54:BD54),D_SAV!$BC54),0)</f>
        <v>0</v>
      </c>
      <c r="AJ54" s="47">
        <f t="shared" si="15"/>
        <v>0</v>
      </c>
      <c r="AL54" s="262">
        <f t="shared" si="16"/>
        <v>0</v>
      </c>
      <c r="AM54" s="129">
        <f t="shared" si="3"/>
        <v>0</v>
      </c>
      <c r="AN54" s="263">
        <f t="shared" si="17"/>
        <v>0</v>
      </c>
      <c r="AO54" s="262">
        <f t="shared" si="4"/>
        <v>0</v>
      </c>
      <c r="AP54" s="129">
        <f t="shared" si="5"/>
        <v>0</v>
      </c>
      <c r="AQ54" s="263">
        <f t="shared" si="18"/>
        <v>0</v>
      </c>
      <c r="AR54" s="262">
        <f t="shared" si="6"/>
        <v>0</v>
      </c>
      <c r="AS54" s="129">
        <f t="shared" si="7"/>
        <v>0</v>
      </c>
      <c r="AT54" s="263">
        <f t="shared" si="19"/>
        <v>0</v>
      </c>
      <c r="AU54" s="262">
        <f t="shared" si="8"/>
        <v>0</v>
      </c>
      <c r="AV54" s="129">
        <f t="shared" si="9"/>
        <v>0</v>
      </c>
      <c r="AW54" s="263">
        <f t="shared" si="20"/>
        <v>0</v>
      </c>
      <c r="AX54" s="262">
        <f t="shared" si="10"/>
        <v>0</v>
      </c>
      <c r="AY54" s="129">
        <f t="shared" si="11"/>
        <v>0</v>
      </c>
      <c r="AZ54" s="129">
        <f t="shared" si="21"/>
        <v>0</v>
      </c>
      <c r="BA54" s="263">
        <f>IFERROR(IF(VLOOKUP($D54,Listen!$A$2:$F$45,6,0)="Ja",AX54-MAX(AY54:AZ54),AX54-AY54),0)</f>
        <v>0</v>
      </c>
      <c r="BB54" s="262">
        <f t="shared" si="22"/>
        <v>0</v>
      </c>
      <c r="BC54" s="129">
        <f t="shared" si="12"/>
        <v>0</v>
      </c>
      <c r="BD54" s="129">
        <f t="shared" si="23"/>
        <v>0</v>
      </c>
      <c r="BE54" s="263">
        <f>IFERROR(IF(VLOOKUP($D54,Listen!$A$2:$F$45,6,0)="Ja",BB54-MAX(BC54:BD54),BB54-BC54),0)</f>
        <v>0</v>
      </c>
    </row>
    <row r="55" spans="1:57" s="31" customFormat="1" x14ac:dyDescent="0.25">
      <c r="A55" s="189">
        <v>51</v>
      </c>
      <c r="B55" s="135" t="str">
        <f>IF(AND(E55&lt;&gt;0,D55&lt;&gt;0,F55&lt;&gt;0),IF(C55&lt;&gt;0,CONCATENATE(C55,"-AGr",VLOOKUP(D55,Listen!$A$2:$D$45,4,FALSE),"-",E55,"-",F55,),CONCATENATE("AGr",VLOOKUP(D55,Listen!$A$2:$D$45,4,FALSE),"-",E55,"-",F55)),"keine vollständige ID")</f>
        <v>keine vollständige ID</v>
      </c>
      <c r="C55" s="126"/>
      <c r="D55" s="275"/>
      <c r="E55" s="33"/>
      <c r="F55" s="130"/>
      <c r="G55" s="16"/>
      <c r="H55" s="16"/>
      <c r="I55" s="16"/>
      <c r="J55" s="16"/>
      <c r="K55" s="16"/>
      <c r="L55" s="94">
        <f>IF(E55&gt;A_Stammdaten!$B$10,0,G55+H55-J55)</f>
        <v>0</v>
      </c>
      <c r="M55" s="16"/>
      <c r="N55" s="16"/>
      <c r="O55" s="16"/>
      <c r="P55" s="54">
        <f t="shared" si="0"/>
        <v>0</v>
      </c>
      <c r="Q55" s="33"/>
      <c r="R55" s="33"/>
      <c r="S55" s="33"/>
      <c r="T55" s="33"/>
      <c r="U55" s="33"/>
      <c r="V55" s="33"/>
      <c r="W55" s="55" t="str">
        <f t="shared" si="1"/>
        <v>-</v>
      </c>
      <c r="X55" s="55" t="str">
        <f t="shared" si="2"/>
        <v>-</v>
      </c>
      <c r="Y55" s="55">
        <f>IF(ISBLANK($D55),0,VLOOKUP($D55,Listen!$A$2:$C$45,2,FALSE))</f>
        <v>0</v>
      </c>
      <c r="Z55" s="55">
        <f>IF(ISBLANK($D55),0,VLOOKUP($D55,Listen!$A$2:$C$45,3,FALSE))</f>
        <v>0</v>
      </c>
      <c r="AA55" s="45">
        <f t="shared" si="13"/>
        <v>0</v>
      </c>
      <c r="AB55" s="45">
        <f t="shared" si="13"/>
        <v>0</v>
      </c>
      <c r="AC55" s="45">
        <f>IFERROR(IF(OR($R55&lt;&gt;"Ja",VLOOKUP($D55,Listen!$A$2:$F$45,5,0)="Nein",E55&lt;IF(D55="LNG Anbindungsanlagen gemäß separater Festlegung",2022,2023)),$Y55,$W55),0)</f>
        <v>0</v>
      </c>
      <c r="AD55" s="45">
        <f>IFERROR(IF(OR($R55&lt;&gt;"Ja",VLOOKUP($D55,Listen!$A$2:$F$45,5,0)="Nein",E55&lt;IF(D55="LNG Anbindungsanlagen gemäß separater Festlegung",2022,2023)),$Y55,$W55),0)</f>
        <v>0</v>
      </c>
      <c r="AE55" s="45">
        <f>IFERROR(IF(OR($S55&lt;&gt;"Ja",VLOOKUP($D55,Listen!$A$2:$F$45,6,0)="Nein"),$Y55,$X55),0)</f>
        <v>0</v>
      </c>
      <c r="AF55" s="45">
        <f>IFERROR(IF(OR($S55&lt;&gt;"Ja",VLOOKUP($D55,Listen!$A$2:$F$45,6,0)="Nein"),$Y55,$X55),0)</f>
        <v>0</v>
      </c>
      <c r="AG55" s="45">
        <f>IFERROR(IF(OR($S55&lt;&gt;"Ja",VLOOKUP($D55,Listen!$A$2:$F$45,6,0)="Nein"),$Y55,$X55),0)</f>
        <v>0</v>
      </c>
      <c r="AH55" s="47">
        <f t="shared" si="14"/>
        <v>0</v>
      </c>
      <c r="AI55" s="122">
        <f>IFERROR(IF(VLOOKUP($D55,Listen!$A$2:$F$45,6,0)="Ja",MAX(BC55:BD55),D_SAV!$BC55),0)</f>
        <v>0</v>
      </c>
      <c r="AJ55" s="47">
        <f t="shared" si="15"/>
        <v>0</v>
      </c>
      <c r="AL55" s="262">
        <f t="shared" si="16"/>
        <v>0</v>
      </c>
      <c r="AM55" s="129">
        <f t="shared" si="3"/>
        <v>0</v>
      </c>
      <c r="AN55" s="263">
        <f t="shared" si="17"/>
        <v>0</v>
      </c>
      <c r="AO55" s="262">
        <f t="shared" si="4"/>
        <v>0</v>
      </c>
      <c r="AP55" s="129">
        <f t="shared" si="5"/>
        <v>0</v>
      </c>
      <c r="AQ55" s="263">
        <f t="shared" si="18"/>
        <v>0</v>
      </c>
      <c r="AR55" s="262">
        <f t="shared" si="6"/>
        <v>0</v>
      </c>
      <c r="AS55" s="129">
        <f t="shared" si="7"/>
        <v>0</v>
      </c>
      <c r="AT55" s="263">
        <f t="shared" si="19"/>
        <v>0</v>
      </c>
      <c r="AU55" s="262">
        <f t="shared" si="8"/>
        <v>0</v>
      </c>
      <c r="AV55" s="129">
        <f t="shared" si="9"/>
        <v>0</v>
      </c>
      <c r="AW55" s="263">
        <f t="shared" si="20"/>
        <v>0</v>
      </c>
      <c r="AX55" s="262">
        <f t="shared" si="10"/>
        <v>0</v>
      </c>
      <c r="AY55" s="129">
        <f t="shared" si="11"/>
        <v>0</v>
      </c>
      <c r="AZ55" s="129">
        <f t="shared" si="21"/>
        <v>0</v>
      </c>
      <c r="BA55" s="263">
        <f>IFERROR(IF(VLOOKUP($D55,Listen!$A$2:$F$45,6,0)="Ja",AX55-MAX(AY55:AZ55),AX55-AY55),0)</f>
        <v>0</v>
      </c>
      <c r="BB55" s="262">
        <f t="shared" si="22"/>
        <v>0</v>
      </c>
      <c r="BC55" s="129">
        <f t="shared" si="12"/>
        <v>0</v>
      </c>
      <c r="BD55" s="129">
        <f t="shared" si="23"/>
        <v>0</v>
      </c>
      <c r="BE55" s="263">
        <f>IFERROR(IF(VLOOKUP($D55,Listen!$A$2:$F$45,6,0)="Ja",BB55-MAX(BC55:BD55),BB55-BC55),0)</f>
        <v>0</v>
      </c>
    </row>
    <row r="56" spans="1:57" s="31" customFormat="1" x14ac:dyDescent="0.25">
      <c r="A56" s="189">
        <v>52</v>
      </c>
      <c r="B56" s="135" t="str">
        <f>IF(AND(E56&lt;&gt;0,D56&lt;&gt;0,F56&lt;&gt;0),IF(C56&lt;&gt;0,CONCATENATE(C56,"-AGr",VLOOKUP(D56,Listen!$A$2:$D$45,4,FALSE),"-",E56,"-",F56,),CONCATENATE("AGr",VLOOKUP(D56,Listen!$A$2:$D$45,4,FALSE),"-",E56,"-",F56)),"keine vollständige ID")</f>
        <v>keine vollständige ID</v>
      </c>
      <c r="C56" s="126"/>
      <c r="D56" s="275"/>
      <c r="E56" s="33"/>
      <c r="F56" s="130"/>
      <c r="G56" s="16"/>
      <c r="H56" s="16"/>
      <c r="I56" s="16"/>
      <c r="J56" s="16"/>
      <c r="K56" s="16"/>
      <c r="L56" s="94">
        <f>IF(E56&gt;A_Stammdaten!$B$10,0,G56+H56-J56)</f>
        <v>0</v>
      </c>
      <c r="M56" s="16"/>
      <c r="N56" s="16"/>
      <c r="O56" s="16"/>
      <c r="P56" s="54">
        <f t="shared" si="0"/>
        <v>0</v>
      </c>
      <c r="Q56" s="33"/>
      <c r="R56" s="33"/>
      <c r="S56" s="33"/>
      <c r="T56" s="33"/>
      <c r="U56" s="33"/>
      <c r="V56" s="33"/>
      <c r="W56" s="55" t="str">
        <f t="shared" si="1"/>
        <v>-</v>
      </c>
      <c r="X56" s="55" t="str">
        <f t="shared" si="2"/>
        <v>-</v>
      </c>
      <c r="Y56" s="55">
        <f>IF(ISBLANK($D56),0,VLOOKUP($D56,Listen!$A$2:$C$45,2,FALSE))</f>
        <v>0</v>
      </c>
      <c r="Z56" s="55">
        <f>IF(ISBLANK($D56),0,VLOOKUP($D56,Listen!$A$2:$C$45,3,FALSE))</f>
        <v>0</v>
      </c>
      <c r="AA56" s="45">
        <f t="shared" si="13"/>
        <v>0</v>
      </c>
      <c r="AB56" s="45">
        <f t="shared" si="13"/>
        <v>0</v>
      </c>
      <c r="AC56" s="45">
        <f>IFERROR(IF(OR($R56&lt;&gt;"Ja",VLOOKUP($D56,Listen!$A$2:$F$45,5,0)="Nein",E56&lt;IF(D56="LNG Anbindungsanlagen gemäß separater Festlegung",2022,2023)),$Y56,$W56),0)</f>
        <v>0</v>
      </c>
      <c r="AD56" s="45">
        <f>IFERROR(IF(OR($R56&lt;&gt;"Ja",VLOOKUP($D56,Listen!$A$2:$F$45,5,0)="Nein",E56&lt;IF(D56="LNG Anbindungsanlagen gemäß separater Festlegung",2022,2023)),$Y56,$W56),0)</f>
        <v>0</v>
      </c>
      <c r="AE56" s="45">
        <f>IFERROR(IF(OR($S56&lt;&gt;"Ja",VLOOKUP($D56,Listen!$A$2:$F$45,6,0)="Nein"),$Y56,$X56),0)</f>
        <v>0</v>
      </c>
      <c r="AF56" s="45">
        <f>IFERROR(IF(OR($S56&lt;&gt;"Ja",VLOOKUP($D56,Listen!$A$2:$F$45,6,0)="Nein"),$Y56,$X56),0)</f>
        <v>0</v>
      </c>
      <c r="AG56" s="45">
        <f>IFERROR(IF(OR($S56&lt;&gt;"Ja",VLOOKUP($D56,Listen!$A$2:$F$45,6,0)="Nein"),$Y56,$X56),0)</f>
        <v>0</v>
      </c>
      <c r="AH56" s="47">
        <f t="shared" si="14"/>
        <v>0</v>
      </c>
      <c r="AI56" s="122">
        <f>IFERROR(IF(VLOOKUP($D56,Listen!$A$2:$F$45,6,0)="Ja",MAX(BC56:BD56),D_SAV!$BC56),0)</f>
        <v>0</v>
      </c>
      <c r="AJ56" s="47">
        <f t="shared" si="15"/>
        <v>0</v>
      </c>
      <c r="AL56" s="262">
        <f t="shared" si="16"/>
        <v>0</v>
      </c>
      <c r="AM56" s="129">
        <f t="shared" si="3"/>
        <v>0</v>
      </c>
      <c r="AN56" s="263">
        <f t="shared" si="17"/>
        <v>0</v>
      </c>
      <c r="AO56" s="262">
        <f t="shared" si="4"/>
        <v>0</v>
      </c>
      <c r="AP56" s="129">
        <f t="shared" si="5"/>
        <v>0</v>
      </c>
      <c r="AQ56" s="263">
        <f t="shared" si="18"/>
        <v>0</v>
      </c>
      <c r="AR56" s="262">
        <f t="shared" si="6"/>
        <v>0</v>
      </c>
      <c r="AS56" s="129">
        <f t="shared" si="7"/>
        <v>0</v>
      </c>
      <c r="AT56" s="263">
        <f t="shared" si="19"/>
        <v>0</v>
      </c>
      <c r="AU56" s="262">
        <f t="shared" si="8"/>
        <v>0</v>
      </c>
      <c r="AV56" s="129">
        <f t="shared" si="9"/>
        <v>0</v>
      </c>
      <c r="AW56" s="263">
        <f t="shared" si="20"/>
        <v>0</v>
      </c>
      <c r="AX56" s="262">
        <f t="shared" si="10"/>
        <v>0</v>
      </c>
      <c r="AY56" s="129">
        <f t="shared" si="11"/>
        <v>0</v>
      </c>
      <c r="AZ56" s="129">
        <f t="shared" si="21"/>
        <v>0</v>
      </c>
      <c r="BA56" s="263">
        <f>IFERROR(IF(VLOOKUP($D56,Listen!$A$2:$F$45,6,0)="Ja",AX56-MAX(AY56:AZ56),AX56-AY56),0)</f>
        <v>0</v>
      </c>
      <c r="BB56" s="262">
        <f t="shared" si="22"/>
        <v>0</v>
      </c>
      <c r="BC56" s="129">
        <f t="shared" si="12"/>
        <v>0</v>
      </c>
      <c r="BD56" s="129">
        <f t="shared" si="23"/>
        <v>0</v>
      </c>
      <c r="BE56" s="263">
        <f>IFERROR(IF(VLOOKUP($D56,Listen!$A$2:$F$45,6,0)="Ja",BB56-MAX(BC56:BD56),BB56-BC56),0)</f>
        <v>0</v>
      </c>
    </row>
    <row r="57" spans="1:57" s="31" customFormat="1" x14ac:dyDescent="0.25">
      <c r="A57" s="189">
        <v>53</v>
      </c>
      <c r="B57" s="135" t="str">
        <f>IF(AND(E57&lt;&gt;0,D57&lt;&gt;0,F57&lt;&gt;0),IF(C57&lt;&gt;0,CONCATENATE(C57,"-AGr",VLOOKUP(D57,Listen!$A$2:$D$45,4,FALSE),"-",E57,"-",F57,),CONCATENATE("AGr",VLOOKUP(D57,Listen!$A$2:$D$45,4,FALSE),"-",E57,"-",F57)),"keine vollständige ID")</f>
        <v>keine vollständige ID</v>
      </c>
      <c r="C57" s="126"/>
      <c r="D57" s="275"/>
      <c r="E57" s="33"/>
      <c r="F57" s="130"/>
      <c r="G57" s="16"/>
      <c r="H57" s="16"/>
      <c r="I57" s="16"/>
      <c r="J57" s="16"/>
      <c r="K57" s="16"/>
      <c r="L57" s="94">
        <f>IF(E57&gt;A_Stammdaten!$B$10,0,G57+H57-J57)</f>
        <v>0</v>
      </c>
      <c r="M57" s="16"/>
      <c r="N57" s="16"/>
      <c r="O57" s="16"/>
      <c r="P57" s="54">
        <f t="shared" si="0"/>
        <v>0</v>
      </c>
      <c r="Q57" s="33"/>
      <c r="R57" s="33"/>
      <c r="S57" s="33"/>
      <c r="T57" s="33"/>
      <c r="U57" s="33"/>
      <c r="V57" s="33"/>
      <c r="W57" s="55" t="str">
        <f t="shared" si="1"/>
        <v>-</v>
      </c>
      <c r="X57" s="55" t="str">
        <f t="shared" si="2"/>
        <v>-</v>
      </c>
      <c r="Y57" s="55">
        <f>IF(ISBLANK($D57),0,VLOOKUP($D57,Listen!$A$2:$C$45,2,FALSE))</f>
        <v>0</v>
      </c>
      <c r="Z57" s="55">
        <f>IF(ISBLANK($D57),0,VLOOKUP($D57,Listen!$A$2:$C$45,3,FALSE))</f>
        <v>0</v>
      </c>
      <c r="AA57" s="45">
        <f t="shared" si="13"/>
        <v>0</v>
      </c>
      <c r="AB57" s="45">
        <f t="shared" si="13"/>
        <v>0</v>
      </c>
      <c r="AC57" s="45">
        <f>IFERROR(IF(OR($R57&lt;&gt;"Ja",VLOOKUP($D57,Listen!$A$2:$F$45,5,0)="Nein",E57&lt;IF(D57="LNG Anbindungsanlagen gemäß separater Festlegung",2022,2023)),$Y57,$W57),0)</f>
        <v>0</v>
      </c>
      <c r="AD57" s="45">
        <f>IFERROR(IF(OR($R57&lt;&gt;"Ja",VLOOKUP($D57,Listen!$A$2:$F$45,5,0)="Nein",E57&lt;IF(D57="LNG Anbindungsanlagen gemäß separater Festlegung",2022,2023)),$Y57,$W57),0)</f>
        <v>0</v>
      </c>
      <c r="AE57" s="45">
        <f>IFERROR(IF(OR($S57&lt;&gt;"Ja",VLOOKUP($D57,Listen!$A$2:$F$45,6,0)="Nein"),$Y57,$X57),0)</f>
        <v>0</v>
      </c>
      <c r="AF57" s="45">
        <f>IFERROR(IF(OR($S57&lt;&gt;"Ja",VLOOKUP($D57,Listen!$A$2:$F$45,6,0)="Nein"),$Y57,$X57),0)</f>
        <v>0</v>
      </c>
      <c r="AG57" s="45">
        <f>IFERROR(IF(OR($S57&lt;&gt;"Ja",VLOOKUP($D57,Listen!$A$2:$F$45,6,0)="Nein"),$Y57,$X57),0)</f>
        <v>0</v>
      </c>
      <c r="AH57" s="47">
        <f t="shared" si="14"/>
        <v>0</v>
      </c>
      <c r="AI57" s="122">
        <f>IFERROR(IF(VLOOKUP($D57,Listen!$A$2:$F$45,6,0)="Ja",MAX(BC57:BD57),D_SAV!$BC57),0)</f>
        <v>0</v>
      </c>
      <c r="AJ57" s="47">
        <f t="shared" si="15"/>
        <v>0</v>
      </c>
      <c r="AL57" s="262">
        <f t="shared" si="16"/>
        <v>0</v>
      </c>
      <c r="AM57" s="129">
        <f t="shared" si="3"/>
        <v>0</v>
      </c>
      <c r="AN57" s="263">
        <f t="shared" si="17"/>
        <v>0</v>
      </c>
      <c r="AO57" s="262">
        <f t="shared" si="4"/>
        <v>0</v>
      </c>
      <c r="AP57" s="129">
        <f t="shared" si="5"/>
        <v>0</v>
      </c>
      <c r="AQ57" s="263">
        <f t="shared" si="18"/>
        <v>0</v>
      </c>
      <c r="AR57" s="262">
        <f t="shared" si="6"/>
        <v>0</v>
      </c>
      <c r="AS57" s="129">
        <f t="shared" si="7"/>
        <v>0</v>
      </c>
      <c r="AT57" s="263">
        <f t="shared" si="19"/>
        <v>0</v>
      </c>
      <c r="AU57" s="262">
        <f t="shared" si="8"/>
        <v>0</v>
      </c>
      <c r="AV57" s="129">
        <f t="shared" si="9"/>
        <v>0</v>
      </c>
      <c r="AW57" s="263">
        <f t="shared" si="20"/>
        <v>0</v>
      </c>
      <c r="AX57" s="262">
        <f t="shared" si="10"/>
        <v>0</v>
      </c>
      <c r="AY57" s="129">
        <f t="shared" si="11"/>
        <v>0</v>
      </c>
      <c r="AZ57" s="129">
        <f t="shared" si="21"/>
        <v>0</v>
      </c>
      <c r="BA57" s="263">
        <f>IFERROR(IF(VLOOKUP($D57,Listen!$A$2:$F$45,6,0)="Ja",AX57-MAX(AY57:AZ57),AX57-AY57),0)</f>
        <v>0</v>
      </c>
      <c r="BB57" s="262">
        <f t="shared" si="22"/>
        <v>0</v>
      </c>
      <c r="BC57" s="129">
        <f t="shared" si="12"/>
        <v>0</v>
      </c>
      <c r="BD57" s="129">
        <f t="shared" si="23"/>
        <v>0</v>
      </c>
      <c r="BE57" s="263">
        <f>IFERROR(IF(VLOOKUP($D57,Listen!$A$2:$F$45,6,0)="Ja",BB57-MAX(BC57:BD57),BB57-BC57),0)</f>
        <v>0</v>
      </c>
    </row>
    <row r="58" spans="1:57" s="31" customFormat="1" x14ac:dyDescent="0.25">
      <c r="A58" s="189">
        <v>54</v>
      </c>
      <c r="B58" s="135" t="str">
        <f>IF(AND(E58&lt;&gt;0,D58&lt;&gt;0,F58&lt;&gt;0),IF(C58&lt;&gt;0,CONCATENATE(C58,"-AGr",VLOOKUP(D58,Listen!$A$2:$D$45,4,FALSE),"-",E58,"-",F58,),CONCATENATE("AGr",VLOOKUP(D58,Listen!$A$2:$D$45,4,FALSE),"-",E58,"-",F58)),"keine vollständige ID")</f>
        <v>keine vollständige ID</v>
      </c>
      <c r="C58" s="126"/>
      <c r="D58" s="275"/>
      <c r="E58" s="33"/>
      <c r="F58" s="130"/>
      <c r="G58" s="16"/>
      <c r="H58" s="16"/>
      <c r="I58" s="16"/>
      <c r="J58" s="16"/>
      <c r="K58" s="16"/>
      <c r="L58" s="94">
        <f>IF(E58&gt;A_Stammdaten!$B$10,0,G58+H58-J58)</f>
        <v>0</v>
      </c>
      <c r="M58" s="16"/>
      <c r="N58" s="16"/>
      <c r="O58" s="16"/>
      <c r="P58" s="54">
        <f t="shared" si="0"/>
        <v>0</v>
      </c>
      <c r="Q58" s="33"/>
      <c r="R58" s="33"/>
      <c r="S58" s="33"/>
      <c r="T58" s="33"/>
      <c r="U58" s="33"/>
      <c r="V58" s="33"/>
      <c r="W58" s="55" t="str">
        <f t="shared" si="1"/>
        <v>-</v>
      </c>
      <c r="X58" s="55" t="str">
        <f t="shared" si="2"/>
        <v>-</v>
      </c>
      <c r="Y58" s="55">
        <f>IF(ISBLANK($D58),0,VLOOKUP($D58,Listen!$A$2:$C$45,2,FALSE))</f>
        <v>0</v>
      </c>
      <c r="Z58" s="55">
        <f>IF(ISBLANK($D58),0,VLOOKUP($D58,Listen!$A$2:$C$45,3,FALSE))</f>
        <v>0</v>
      </c>
      <c r="AA58" s="45">
        <f t="shared" si="13"/>
        <v>0</v>
      </c>
      <c r="AB58" s="45">
        <f t="shared" si="13"/>
        <v>0</v>
      </c>
      <c r="AC58" s="45">
        <f>IFERROR(IF(OR($R58&lt;&gt;"Ja",VLOOKUP($D58,Listen!$A$2:$F$45,5,0)="Nein",E58&lt;IF(D58="LNG Anbindungsanlagen gemäß separater Festlegung",2022,2023)),$Y58,$W58),0)</f>
        <v>0</v>
      </c>
      <c r="AD58" s="45">
        <f>IFERROR(IF(OR($R58&lt;&gt;"Ja",VLOOKUP($D58,Listen!$A$2:$F$45,5,0)="Nein",E58&lt;IF(D58="LNG Anbindungsanlagen gemäß separater Festlegung",2022,2023)),$Y58,$W58),0)</f>
        <v>0</v>
      </c>
      <c r="AE58" s="45">
        <f>IFERROR(IF(OR($S58&lt;&gt;"Ja",VLOOKUP($D58,Listen!$A$2:$F$45,6,0)="Nein"),$Y58,$X58),0)</f>
        <v>0</v>
      </c>
      <c r="AF58" s="45">
        <f>IFERROR(IF(OR($S58&lt;&gt;"Ja",VLOOKUP($D58,Listen!$A$2:$F$45,6,0)="Nein"),$Y58,$X58),0)</f>
        <v>0</v>
      </c>
      <c r="AG58" s="45">
        <f>IFERROR(IF(OR($S58&lt;&gt;"Ja",VLOOKUP($D58,Listen!$A$2:$F$45,6,0)="Nein"),$Y58,$X58),0)</f>
        <v>0</v>
      </c>
      <c r="AH58" s="47">
        <f t="shared" si="14"/>
        <v>0</v>
      </c>
      <c r="AI58" s="122">
        <f>IFERROR(IF(VLOOKUP($D58,Listen!$A$2:$F$45,6,0)="Ja",MAX(BC58:BD58),D_SAV!$BC58),0)</f>
        <v>0</v>
      </c>
      <c r="AJ58" s="47">
        <f t="shared" si="15"/>
        <v>0</v>
      </c>
      <c r="AL58" s="262">
        <f t="shared" si="16"/>
        <v>0</v>
      </c>
      <c r="AM58" s="129">
        <f t="shared" si="3"/>
        <v>0</v>
      </c>
      <c r="AN58" s="263">
        <f t="shared" si="17"/>
        <v>0</v>
      </c>
      <c r="AO58" s="262">
        <f t="shared" si="4"/>
        <v>0</v>
      </c>
      <c r="AP58" s="129">
        <f t="shared" si="5"/>
        <v>0</v>
      </c>
      <c r="AQ58" s="263">
        <f t="shared" si="18"/>
        <v>0</v>
      </c>
      <c r="AR58" s="262">
        <f t="shared" si="6"/>
        <v>0</v>
      </c>
      <c r="AS58" s="129">
        <f t="shared" si="7"/>
        <v>0</v>
      </c>
      <c r="AT58" s="263">
        <f t="shared" si="19"/>
        <v>0</v>
      </c>
      <c r="AU58" s="262">
        <f t="shared" si="8"/>
        <v>0</v>
      </c>
      <c r="AV58" s="129">
        <f t="shared" si="9"/>
        <v>0</v>
      </c>
      <c r="AW58" s="263">
        <f t="shared" si="20"/>
        <v>0</v>
      </c>
      <c r="AX58" s="262">
        <f t="shared" si="10"/>
        <v>0</v>
      </c>
      <c r="AY58" s="129">
        <f t="shared" si="11"/>
        <v>0</v>
      </c>
      <c r="AZ58" s="129">
        <f t="shared" si="21"/>
        <v>0</v>
      </c>
      <c r="BA58" s="263">
        <f>IFERROR(IF(VLOOKUP($D58,Listen!$A$2:$F$45,6,0)="Ja",AX58-MAX(AY58:AZ58),AX58-AY58),0)</f>
        <v>0</v>
      </c>
      <c r="BB58" s="262">
        <f t="shared" si="22"/>
        <v>0</v>
      </c>
      <c r="BC58" s="129">
        <f t="shared" si="12"/>
        <v>0</v>
      </c>
      <c r="BD58" s="129">
        <f t="shared" si="23"/>
        <v>0</v>
      </c>
      <c r="BE58" s="263">
        <f>IFERROR(IF(VLOOKUP($D58,Listen!$A$2:$F$45,6,0)="Ja",BB58-MAX(BC58:BD58),BB58-BC58),0)</f>
        <v>0</v>
      </c>
    </row>
    <row r="59" spans="1:57" s="31" customFormat="1" x14ac:dyDescent="0.25">
      <c r="A59" s="189">
        <v>55</v>
      </c>
      <c r="B59" s="135" t="str">
        <f>IF(AND(E59&lt;&gt;0,D59&lt;&gt;0,F59&lt;&gt;0),IF(C59&lt;&gt;0,CONCATENATE(C59,"-AGr",VLOOKUP(D59,Listen!$A$2:$D$45,4,FALSE),"-",E59,"-",F59,),CONCATENATE("AGr",VLOOKUP(D59,Listen!$A$2:$D$45,4,FALSE),"-",E59,"-",F59)),"keine vollständige ID")</f>
        <v>keine vollständige ID</v>
      </c>
      <c r="C59" s="126"/>
      <c r="D59" s="275"/>
      <c r="E59" s="33"/>
      <c r="F59" s="130"/>
      <c r="G59" s="16"/>
      <c r="H59" s="16"/>
      <c r="I59" s="16"/>
      <c r="J59" s="16"/>
      <c r="K59" s="16"/>
      <c r="L59" s="94">
        <f>IF(E59&gt;A_Stammdaten!$B$10,0,G59+H59-J59)</f>
        <v>0</v>
      </c>
      <c r="M59" s="16"/>
      <c r="N59" s="16"/>
      <c r="O59" s="16"/>
      <c r="P59" s="54">
        <f t="shared" si="0"/>
        <v>0</v>
      </c>
      <c r="Q59" s="33"/>
      <c r="R59" s="33"/>
      <c r="S59" s="33"/>
      <c r="T59" s="33"/>
      <c r="U59" s="33"/>
      <c r="V59" s="33"/>
      <c r="W59" s="55" t="str">
        <f t="shared" si="1"/>
        <v>-</v>
      </c>
      <c r="X59" s="55" t="str">
        <f t="shared" si="2"/>
        <v>-</v>
      </c>
      <c r="Y59" s="55">
        <f>IF(ISBLANK($D59),0,VLOOKUP($D59,Listen!$A$2:$C$45,2,FALSE))</f>
        <v>0</v>
      </c>
      <c r="Z59" s="55">
        <f>IF(ISBLANK($D59),0,VLOOKUP($D59,Listen!$A$2:$C$45,3,FALSE))</f>
        <v>0</v>
      </c>
      <c r="AA59" s="45">
        <f t="shared" si="13"/>
        <v>0</v>
      </c>
      <c r="AB59" s="45">
        <f t="shared" si="13"/>
        <v>0</v>
      </c>
      <c r="AC59" s="45">
        <f>IFERROR(IF(OR($R59&lt;&gt;"Ja",VLOOKUP($D59,Listen!$A$2:$F$45,5,0)="Nein",E59&lt;IF(D59="LNG Anbindungsanlagen gemäß separater Festlegung",2022,2023)),$Y59,$W59),0)</f>
        <v>0</v>
      </c>
      <c r="AD59" s="45">
        <f>IFERROR(IF(OR($R59&lt;&gt;"Ja",VLOOKUP($D59,Listen!$A$2:$F$45,5,0)="Nein",E59&lt;IF(D59="LNG Anbindungsanlagen gemäß separater Festlegung",2022,2023)),$Y59,$W59),0)</f>
        <v>0</v>
      </c>
      <c r="AE59" s="45">
        <f>IFERROR(IF(OR($S59&lt;&gt;"Ja",VLOOKUP($D59,Listen!$A$2:$F$45,6,0)="Nein"),$Y59,$X59),0)</f>
        <v>0</v>
      </c>
      <c r="AF59" s="45">
        <f>IFERROR(IF(OR($S59&lt;&gt;"Ja",VLOOKUP($D59,Listen!$A$2:$F$45,6,0)="Nein"),$Y59,$X59),0)</f>
        <v>0</v>
      </c>
      <c r="AG59" s="45">
        <f>IFERROR(IF(OR($S59&lt;&gt;"Ja",VLOOKUP($D59,Listen!$A$2:$F$45,6,0)="Nein"),$Y59,$X59),0)</f>
        <v>0</v>
      </c>
      <c r="AH59" s="47">
        <f t="shared" si="14"/>
        <v>0</v>
      </c>
      <c r="AI59" s="122">
        <f>IFERROR(IF(VLOOKUP($D59,Listen!$A$2:$F$45,6,0)="Ja",MAX(BC59:BD59),D_SAV!$BC59),0)</f>
        <v>0</v>
      </c>
      <c r="AJ59" s="47">
        <f t="shared" si="15"/>
        <v>0</v>
      </c>
      <c r="AL59" s="262">
        <f t="shared" si="16"/>
        <v>0</v>
      </c>
      <c r="AM59" s="129">
        <f t="shared" si="3"/>
        <v>0</v>
      </c>
      <c r="AN59" s="263">
        <f t="shared" si="17"/>
        <v>0</v>
      </c>
      <c r="AO59" s="262">
        <f t="shared" si="4"/>
        <v>0</v>
      </c>
      <c r="AP59" s="129">
        <f t="shared" si="5"/>
        <v>0</v>
      </c>
      <c r="AQ59" s="263">
        <f t="shared" si="18"/>
        <v>0</v>
      </c>
      <c r="AR59" s="262">
        <f t="shared" si="6"/>
        <v>0</v>
      </c>
      <c r="AS59" s="129">
        <f t="shared" si="7"/>
        <v>0</v>
      </c>
      <c r="AT59" s="263">
        <f t="shared" si="19"/>
        <v>0</v>
      </c>
      <c r="AU59" s="262">
        <f t="shared" si="8"/>
        <v>0</v>
      </c>
      <c r="AV59" s="129">
        <f t="shared" si="9"/>
        <v>0</v>
      </c>
      <c r="AW59" s="263">
        <f t="shared" si="20"/>
        <v>0</v>
      </c>
      <c r="AX59" s="262">
        <f t="shared" si="10"/>
        <v>0</v>
      </c>
      <c r="AY59" s="129">
        <f t="shared" si="11"/>
        <v>0</v>
      </c>
      <c r="AZ59" s="129">
        <f t="shared" si="21"/>
        <v>0</v>
      </c>
      <c r="BA59" s="263">
        <f>IFERROR(IF(VLOOKUP($D59,Listen!$A$2:$F$45,6,0)="Ja",AX59-MAX(AY59:AZ59),AX59-AY59),0)</f>
        <v>0</v>
      </c>
      <c r="BB59" s="262">
        <f t="shared" si="22"/>
        <v>0</v>
      </c>
      <c r="BC59" s="129">
        <f t="shared" si="12"/>
        <v>0</v>
      </c>
      <c r="BD59" s="129">
        <f t="shared" si="23"/>
        <v>0</v>
      </c>
      <c r="BE59" s="263">
        <f>IFERROR(IF(VLOOKUP($D59,Listen!$A$2:$F$45,6,0)="Ja",BB59-MAX(BC59:BD59),BB59-BC59),0)</f>
        <v>0</v>
      </c>
    </row>
    <row r="60" spans="1:57" s="31" customFormat="1" x14ac:dyDescent="0.25">
      <c r="A60" s="189">
        <v>56</v>
      </c>
      <c r="B60" s="135" t="str">
        <f>IF(AND(E60&lt;&gt;0,D60&lt;&gt;0,F60&lt;&gt;0),IF(C60&lt;&gt;0,CONCATENATE(C60,"-AGr",VLOOKUP(D60,Listen!$A$2:$D$45,4,FALSE),"-",E60,"-",F60,),CONCATENATE("AGr",VLOOKUP(D60,Listen!$A$2:$D$45,4,FALSE),"-",E60,"-",F60)),"keine vollständige ID")</f>
        <v>keine vollständige ID</v>
      </c>
      <c r="C60" s="126"/>
      <c r="D60" s="275"/>
      <c r="E60" s="33"/>
      <c r="F60" s="130"/>
      <c r="G60" s="16"/>
      <c r="H60" s="16"/>
      <c r="I60" s="16"/>
      <c r="J60" s="16"/>
      <c r="K60" s="16"/>
      <c r="L60" s="94">
        <f>IF(E60&gt;A_Stammdaten!$B$10,0,G60+H60-J60)</f>
        <v>0</v>
      </c>
      <c r="M60" s="16"/>
      <c r="N60" s="16"/>
      <c r="O60" s="16"/>
      <c r="P60" s="54">
        <f t="shared" si="0"/>
        <v>0</v>
      </c>
      <c r="Q60" s="33"/>
      <c r="R60" s="33"/>
      <c r="S60" s="33"/>
      <c r="T60" s="33"/>
      <c r="U60" s="33"/>
      <c r="V60" s="33"/>
      <c r="W60" s="55" t="str">
        <f t="shared" si="1"/>
        <v>-</v>
      </c>
      <c r="X60" s="55" t="str">
        <f t="shared" si="2"/>
        <v>-</v>
      </c>
      <c r="Y60" s="55">
        <f>IF(ISBLANK($D60),0,VLOOKUP($D60,Listen!$A$2:$C$45,2,FALSE))</f>
        <v>0</v>
      </c>
      <c r="Z60" s="55">
        <f>IF(ISBLANK($D60),0,VLOOKUP($D60,Listen!$A$2:$C$45,3,FALSE))</f>
        <v>0</v>
      </c>
      <c r="AA60" s="45">
        <f t="shared" si="13"/>
        <v>0</v>
      </c>
      <c r="AB60" s="45">
        <f t="shared" si="13"/>
        <v>0</v>
      </c>
      <c r="AC60" s="45">
        <f>IFERROR(IF(OR($R60&lt;&gt;"Ja",VLOOKUP($D60,Listen!$A$2:$F$45,5,0)="Nein",E60&lt;IF(D60="LNG Anbindungsanlagen gemäß separater Festlegung",2022,2023)),$Y60,$W60),0)</f>
        <v>0</v>
      </c>
      <c r="AD60" s="45">
        <f>IFERROR(IF(OR($R60&lt;&gt;"Ja",VLOOKUP($D60,Listen!$A$2:$F$45,5,0)="Nein",E60&lt;IF(D60="LNG Anbindungsanlagen gemäß separater Festlegung",2022,2023)),$Y60,$W60),0)</f>
        <v>0</v>
      </c>
      <c r="AE60" s="45">
        <f>IFERROR(IF(OR($S60&lt;&gt;"Ja",VLOOKUP($D60,Listen!$A$2:$F$45,6,0)="Nein"),$Y60,$X60),0)</f>
        <v>0</v>
      </c>
      <c r="AF60" s="45">
        <f>IFERROR(IF(OR($S60&lt;&gt;"Ja",VLOOKUP($D60,Listen!$A$2:$F$45,6,0)="Nein"),$Y60,$X60),0)</f>
        <v>0</v>
      </c>
      <c r="AG60" s="45">
        <f>IFERROR(IF(OR($S60&lt;&gt;"Ja",VLOOKUP($D60,Listen!$A$2:$F$45,6,0)="Nein"),$Y60,$X60),0)</f>
        <v>0</v>
      </c>
      <c r="AH60" s="47">
        <f t="shared" si="14"/>
        <v>0</v>
      </c>
      <c r="AI60" s="122">
        <f>IFERROR(IF(VLOOKUP($D60,Listen!$A$2:$F$45,6,0)="Ja",MAX(BC60:BD60),D_SAV!$BC60),0)</f>
        <v>0</v>
      </c>
      <c r="AJ60" s="47">
        <f t="shared" si="15"/>
        <v>0</v>
      </c>
      <c r="AL60" s="262">
        <f t="shared" si="16"/>
        <v>0</v>
      </c>
      <c r="AM60" s="129">
        <f t="shared" si="3"/>
        <v>0</v>
      </c>
      <c r="AN60" s="263">
        <f t="shared" si="17"/>
        <v>0</v>
      </c>
      <c r="AO60" s="262">
        <f t="shared" si="4"/>
        <v>0</v>
      </c>
      <c r="AP60" s="129">
        <f t="shared" si="5"/>
        <v>0</v>
      </c>
      <c r="AQ60" s="263">
        <f t="shared" si="18"/>
        <v>0</v>
      </c>
      <c r="AR60" s="262">
        <f t="shared" si="6"/>
        <v>0</v>
      </c>
      <c r="AS60" s="129">
        <f t="shared" si="7"/>
        <v>0</v>
      </c>
      <c r="AT60" s="263">
        <f t="shared" si="19"/>
        <v>0</v>
      </c>
      <c r="AU60" s="262">
        <f t="shared" si="8"/>
        <v>0</v>
      </c>
      <c r="AV60" s="129">
        <f t="shared" si="9"/>
        <v>0</v>
      </c>
      <c r="AW60" s="263">
        <f t="shared" si="20"/>
        <v>0</v>
      </c>
      <c r="AX60" s="262">
        <f t="shared" si="10"/>
        <v>0</v>
      </c>
      <c r="AY60" s="129">
        <f t="shared" si="11"/>
        <v>0</v>
      </c>
      <c r="AZ60" s="129">
        <f t="shared" si="21"/>
        <v>0</v>
      </c>
      <c r="BA60" s="263">
        <f>IFERROR(IF(VLOOKUP($D60,Listen!$A$2:$F$45,6,0)="Ja",AX60-MAX(AY60:AZ60),AX60-AY60),0)</f>
        <v>0</v>
      </c>
      <c r="BB60" s="262">
        <f t="shared" si="22"/>
        <v>0</v>
      </c>
      <c r="BC60" s="129">
        <f t="shared" si="12"/>
        <v>0</v>
      </c>
      <c r="BD60" s="129">
        <f t="shared" si="23"/>
        <v>0</v>
      </c>
      <c r="BE60" s="263">
        <f>IFERROR(IF(VLOOKUP($D60,Listen!$A$2:$F$45,6,0)="Ja",BB60-MAX(BC60:BD60),BB60-BC60),0)</f>
        <v>0</v>
      </c>
    </row>
    <row r="61" spans="1:57" s="31" customFormat="1" x14ac:dyDescent="0.25">
      <c r="A61" s="189">
        <v>57</v>
      </c>
      <c r="B61" s="135" t="str">
        <f>IF(AND(E61&lt;&gt;0,D61&lt;&gt;0,F61&lt;&gt;0),IF(C61&lt;&gt;0,CONCATENATE(C61,"-AGr",VLOOKUP(D61,Listen!$A$2:$D$45,4,FALSE),"-",E61,"-",F61,),CONCATENATE("AGr",VLOOKUP(D61,Listen!$A$2:$D$45,4,FALSE),"-",E61,"-",F61)),"keine vollständige ID")</f>
        <v>keine vollständige ID</v>
      </c>
      <c r="C61" s="126"/>
      <c r="D61" s="275"/>
      <c r="E61" s="33"/>
      <c r="F61" s="130"/>
      <c r="G61" s="16"/>
      <c r="H61" s="16"/>
      <c r="I61" s="16"/>
      <c r="J61" s="16"/>
      <c r="K61" s="16"/>
      <c r="L61" s="94">
        <f>IF(E61&gt;A_Stammdaten!$B$10,0,G61+H61-J61)</f>
        <v>0</v>
      </c>
      <c r="M61" s="16"/>
      <c r="N61" s="16"/>
      <c r="O61" s="16"/>
      <c r="P61" s="54">
        <f t="shared" si="0"/>
        <v>0</v>
      </c>
      <c r="Q61" s="33"/>
      <c r="R61" s="33"/>
      <c r="S61" s="33"/>
      <c r="T61" s="33"/>
      <c r="U61" s="33"/>
      <c r="V61" s="33"/>
      <c r="W61" s="55" t="str">
        <f t="shared" si="1"/>
        <v>-</v>
      </c>
      <c r="X61" s="55" t="str">
        <f t="shared" si="2"/>
        <v>-</v>
      </c>
      <c r="Y61" s="55">
        <f>IF(ISBLANK($D61),0,VLOOKUP($D61,Listen!$A$2:$C$45,2,FALSE))</f>
        <v>0</v>
      </c>
      <c r="Z61" s="55">
        <f>IF(ISBLANK($D61),0,VLOOKUP($D61,Listen!$A$2:$C$45,3,FALSE))</f>
        <v>0</v>
      </c>
      <c r="AA61" s="45">
        <f t="shared" si="13"/>
        <v>0</v>
      </c>
      <c r="AB61" s="45">
        <f t="shared" si="13"/>
        <v>0</v>
      </c>
      <c r="AC61" s="45">
        <f>IFERROR(IF(OR($R61&lt;&gt;"Ja",VLOOKUP($D61,Listen!$A$2:$F$45,5,0)="Nein",E61&lt;IF(D61="LNG Anbindungsanlagen gemäß separater Festlegung",2022,2023)),$Y61,$W61),0)</f>
        <v>0</v>
      </c>
      <c r="AD61" s="45">
        <f>IFERROR(IF(OR($R61&lt;&gt;"Ja",VLOOKUP($D61,Listen!$A$2:$F$45,5,0)="Nein",E61&lt;IF(D61="LNG Anbindungsanlagen gemäß separater Festlegung",2022,2023)),$Y61,$W61),0)</f>
        <v>0</v>
      </c>
      <c r="AE61" s="45">
        <f>IFERROR(IF(OR($S61&lt;&gt;"Ja",VLOOKUP($D61,Listen!$A$2:$F$45,6,0)="Nein"),$Y61,$X61),0)</f>
        <v>0</v>
      </c>
      <c r="AF61" s="45">
        <f>IFERROR(IF(OR($S61&lt;&gt;"Ja",VLOOKUP($D61,Listen!$A$2:$F$45,6,0)="Nein"),$Y61,$X61),0)</f>
        <v>0</v>
      </c>
      <c r="AG61" s="45">
        <f>IFERROR(IF(OR($S61&lt;&gt;"Ja",VLOOKUP($D61,Listen!$A$2:$F$45,6,0)="Nein"),$Y61,$X61),0)</f>
        <v>0</v>
      </c>
      <c r="AH61" s="47">
        <f t="shared" si="14"/>
        <v>0</v>
      </c>
      <c r="AI61" s="122">
        <f>IFERROR(IF(VLOOKUP($D61,Listen!$A$2:$F$45,6,0)="Ja",MAX(BC61:BD61),D_SAV!$BC61),0)</f>
        <v>0</v>
      </c>
      <c r="AJ61" s="47">
        <f t="shared" si="15"/>
        <v>0</v>
      </c>
      <c r="AL61" s="262">
        <f t="shared" si="16"/>
        <v>0</v>
      </c>
      <c r="AM61" s="129">
        <f t="shared" si="3"/>
        <v>0</v>
      </c>
      <c r="AN61" s="263">
        <f t="shared" si="17"/>
        <v>0</v>
      </c>
      <c r="AO61" s="262">
        <f t="shared" si="4"/>
        <v>0</v>
      </c>
      <c r="AP61" s="129">
        <f t="shared" si="5"/>
        <v>0</v>
      </c>
      <c r="AQ61" s="263">
        <f t="shared" si="18"/>
        <v>0</v>
      </c>
      <c r="AR61" s="262">
        <f t="shared" si="6"/>
        <v>0</v>
      </c>
      <c r="AS61" s="129">
        <f t="shared" si="7"/>
        <v>0</v>
      </c>
      <c r="AT61" s="263">
        <f t="shared" si="19"/>
        <v>0</v>
      </c>
      <c r="AU61" s="262">
        <f t="shared" si="8"/>
        <v>0</v>
      </c>
      <c r="AV61" s="129">
        <f t="shared" si="9"/>
        <v>0</v>
      </c>
      <c r="AW61" s="263">
        <f t="shared" si="20"/>
        <v>0</v>
      </c>
      <c r="AX61" s="262">
        <f t="shared" si="10"/>
        <v>0</v>
      </c>
      <c r="AY61" s="129">
        <f t="shared" si="11"/>
        <v>0</v>
      </c>
      <c r="AZ61" s="129">
        <f t="shared" si="21"/>
        <v>0</v>
      </c>
      <c r="BA61" s="263">
        <f>IFERROR(IF(VLOOKUP($D61,Listen!$A$2:$F$45,6,0)="Ja",AX61-MAX(AY61:AZ61),AX61-AY61),0)</f>
        <v>0</v>
      </c>
      <c r="BB61" s="262">
        <f t="shared" si="22"/>
        <v>0</v>
      </c>
      <c r="BC61" s="129">
        <f t="shared" si="12"/>
        <v>0</v>
      </c>
      <c r="BD61" s="129">
        <f t="shared" si="23"/>
        <v>0</v>
      </c>
      <c r="BE61" s="263">
        <f>IFERROR(IF(VLOOKUP($D61,Listen!$A$2:$F$45,6,0)="Ja",BB61-MAX(BC61:BD61),BB61-BC61),0)</f>
        <v>0</v>
      </c>
    </row>
    <row r="62" spans="1:57" s="31" customFormat="1" x14ac:dyDescent="0.25">
      <c r="A62" s="189">
        <v>58</v>
      </c>
      <c r="B62" s="135" t="str">
        <f>IF(AND(E62&lt;&gt;0,D62&lt;&gt;0,F62&lt;&gt;0),IF(C62&lt;&gt;0,CONCATENATE(C62,"-AGr",VLOOKUP(D62,Listen!$A$2:$D$45,4,FALSE),"-",E62,"-",F62,),CONCATENATE("AGr",VLOOKUP(D62,Listen!$A$2:$D$45,4,FALSE),"-",E62,"-",F62)),"keine vollständige ID")</f>
        <v>keine vollständige ID</v>
      </c>
      <c r="C62" s="126"/>
      <c r="D62" s="275"/>
      <c r="E62" s="33"/>
      <c r="F62" s="130"/>
      <c r="G62" s="16"/>
      <c r="H62" s="16"/>
      <c r="I62" s="16"/>
      <c r="J62" s="16"/>
      <c r="K62" s="16"/>
      <c r="L62" s="94">
        <f>IF(E62&gt;A_Stammdaten!$B$10,0,G62+H62-J62)</f>
        <v>0</v>
      </c>
      <c r="M62" s="16"/>
      <c r="N62" s="16"/>
      <c r="O62" s="16"/>
      <c r="P62" s="54">
        <f t="shared" si="0"/>
        <v>0</v>
      </c>
      <c r="Q62" s="33"/>
      <c r="R62" s="33"/>
      <c r="S62" s="33"/>
      <c r="T62" s="33"/>
      <c r="U62" s="33"/>
      <c r="V62" s="33"/>
      <c r="W62" s="55" t="str">
        <f t="shared" si="1"/>
        <v>-</v>
      </c>
      <c r="X62" s="55" t="str">
        <f t="shared" si="2"/>
        <v>-</v>
      </c>
      <c r="Y62" s="55">
        <f>IF(ISBLANK($D62),0,VLOOKUP($D62,Listen!$A$2:$C$45,2,FALSE))</f>
        <v>0</v>
      </c>
      <c r="Z62" s="55">
        <f>IF(ISBLANK($D62),0,VLOOKUP($D62,Listen!$A$2:$C$45,3,FALSE))</f>
        <v>0</v>
      </c>
      <c r="AA62" s="45">
        <f t="shared" si="13"/>
        <v>0</v>
      </c>
      <c r="AB62" s="45">
        <f t="shared" si="13"/>
        <v>0</v>
      </c>
      <c r="AC62" s="45">
        <f>IFERROR(IF(OR($R62&lt;&gt;"Ja",VLOOKUP($D62,Listen!$A$2:$F$45,5,0)="Nein",E62&lt;IF(D62="LNG Anbindungsanlagen gemäß separater Festlegung",2022,2023)),$Y62,$W62),0)</f>
        <v>0</v>
      </c>
      <c r="AD62" s="45">
        <f>IFERROR(IF(OR($R62&lt;&gt;"Ja",VLOOKUP($D62,Listen!$A$2:$F$45,5,0)="Nein",E62&lt;IF(D62="LNG Anbindungsanlagen gemäß separater Festlegung",2022,2023)),$Y62,$W62),0)</f>
        <v>0</v>
      </c>
      <c r="AE62" s="45">
        <f>IFERROR(IF(OR($S62&lt;&gt;"Ja",VLOOKUP($D62,Listen!$A$2:$F$45,6,0)="Nein"),$Y62,$X62),0)</f>
        <v>0</v>
      </c>
      <c r="AF62" s="45">
        <f>IFERROR(IF(OR($S62&lt;&gt;"Ja",VLOOKUP($D62,Listen!$A$2:$F$45,6,0)="Nein"),$Y62,$X62),0)</f>
        <v>0</v>
      </c>
      <c r="AG62" s="45">
        <f>IFERROR(IF(OR($S62&lt;&gt;"Ja",VLOOKUP($D62,Listen!$A$2:$F$45,6,0)="Nein"),$Y62,$X62),0)</f>
        <v>0</v>
      </c>
      <c r="AH62" s="47">
        <f t="shared" si="14"/>
        <v>0</v>
      </c>
      <c r="AI62" s="122">
        <f>IFERROR(IF(VLOOKUP($D62,Listen!$A$2:$F$45,6,0)="Ja",MAX(BC62:BD62),D_SAV!$BC62),0)</f>
        <v>0</v>
      </c>
      <c r="AJ62" s="47">
        <f t="shared" si="15"/>
        <v>0</v>
      </c>
      <c r="AL62" s="262">
        <f t="shared" si="16"/>
        <v>0</v>
      </c>
      <c r="AM62" s="129">
        <f t="shared" si="3"/>
        <v>0</v>
      </c>
      <c r="AN62" s="263">
        <f t="shared" si="17"/>
        <v>0</v>
      </c>
      <c r="AO62" s="262">
        <f t="shared" si="4"/>
        <v>0</v>
      </c>
      <c r="AP62" s="129">
        <f t="shared" si="5"/>
        <v>0</v>
      </c>
      <c r="AQ62" s="263">
        <f t="shared" si="18"/>
        <v>0</v>
      </c>
      <c r="AR62" s="262">
        <f t="shared" si="6"/>
        <v>0</v>
      </c>
      <c r="AS62" s="129">
        <f t="shared" si="7"/>
        <v>0</v>
      </c>
      <c r="AT62" s="263">
        <f t="shared" si="19"/>
        <v>0</v>
      </c>
      <c r="AU62" s="262">
        <f t="shared" si="8"/>
        <v>0</v>
      </c>
      <c r="AV62" s="129">
        <f t="shared" si="9"/>
        <v>0</v>
      </c>
      <c r="AW62" s="263">
        <f t="shared" si="20"/>
        <v>0</v>
      </c>
      <c r="AX62" s="262">
        <f t="shared" si="10"/>
        <v>0</v>
      </c>
      <c r="AY62" s="129">
        <f t="shared" si="11"/>
        <v>0</v>
      </c>
      <c r="AZ62" s="129">
        <f t="shared" si="21"/>
        <v>0</v>
      </c>
      <c r="BA62" s="263">
        <f>IFERROR(IF(VLOOKUP($D62,Listen!$A$2:$F$45,6,0)="Ja",AX62-MAX(AY62:AZ62),AX62-AY62),0)</f>
        <v>0</v>
      </c>
      <c r="BB62" s="262">
        <f t="shared" si="22"/>
        <v>0</v>
      </c>
      <c r="BC62" s="129">
        <f t="shared" si="12"/>
        <v>0</v>
      </c>
      <c r="BD62" s="129">
        <f t="shared" si="23"/>
        <v>0</v>
      </c>
      <c r="BE62" s="263">
        <f>IFERROR(IF(VLOOKUP($D62,Listen!$A$2:$F$45,6,0)="Ja",BB62-MAX(BC62:BD62),BB62-BC62),0)</f>
        <v>0</v>
      </c>
    </row>
    <row r="63" spans="1:57" s="31" customFormat="1" x14ac:dyDescent="0.25">
      <c r="A63" s="189">
        <v>59</v>
      </c>
      <c r="B63" s="135" t="str">
        <f>IF(AND(E63&lt;&gt;0,D63&lt;&gt;0,F63&lt;&gt;0),IF(C63&lt;&gt;0,CONCATENATE(C63,"-AGr",VLOOKUP(D63,Listen!$A$2:$D$45,4,FALSE),"-",E63,"-",F63,),CONCATENATE("AGr",VLOOKUP(D63,Listen!$A$2:$D$45,4,FALSE),"-",E63,"-",F63)),"keine vollständige ID")</f>
        <v>keine vollständige ID</v>
      </c>
      <c r="C63" s="126"/>
      <c r="D63" s="275"/>
      <c r="E63" s="33"/>
      <c r="F63" s="130"/>
      <c r="G63" s="16"/>
      <c r="H63" s="16"/>
      <c r="I63" s="16"/>
      <c r="J63" s="16"/>
      <c r="K63" s="16"/>
      <c r="L63" s="94">
        <f>IF(E63&gt;A_Stammdaten!$B$10,0,G63+H63-J63)</f>
        <v>0</v>
      </c>
      <c r="M63" s="16"/>
      <c r="N63" s="16"/>
      <c r="O63" s="16"/>
      <c r="P63" s="54">
        <f t="shared" si="0"/>
        <v>0</v>
      </c>
      <c r="Q63" s="33"/>
      <c r="R63" s="33"/>
      <c r="S63" s="33"/>
      <c r="T63" s="33"/>
      <c r="U63" s="33"/>
      <c r="V63" s="33"/>
      <c r="W63" s="55" t="str">
        <f t="shared" si="1"/>
        <v>-</v>
      </c>
      <c r="X63" s="55" t="str">
        <f t="shared" si="2"/>
        <v>-</v>
      </c>
      <c r="Y63" s="55">
        <f>IF(ISBLANK($D63),0,VLOOKUP($D63,Listen!$A$2:$C$45,2,FALSE))</f>
        <v>0</v>
      </c>
      <c r="Z63" s="55">
        <f>IF(ISBLANK($D63),0,VLOOKUP($D63,Listen!$A$2:$C$45,3,FALSE))</f>
        <v>0</v>
      </c>
      <c r="AA63" s="45">
        <f t="shared" si="13"/>
        <v>0</v>
      </c>
      <c r="AB63" s="45">
        <f t="shared" si="13"/>
        <v>0</v>
      </c>
      <c r="AC63" s="45">
        <f>IFERROR(IF(OR($R63&lt;&gt;"Ja",VLOOKUP($D63,Listen!$A$2:$F$45,5,0)="Nein",E63&lt;IF(D63="LNG Anbindungsanlagen gemäß separater Festlegung",2022,2023)),$Y63,$W63),0)</f>
        <v>0</v>
      </c>
      <c r="AD63" s="45">
        <f>IFERROR(IF(OR($R63&lt;&gt;"Ja",VLOOKUP($D63,Listen!$A$2:$F$45,5,0)="Nein",E63&lt;IF(D63="LNG Anbindungsanlagen gemäß separater Festlegung",2022,2023)),$Y63,$W63),0)</f>
        <v>0</v>
      </c>
      <c r="AE63" s="45">
        <f>IFERROR(IF(OR($S63&lt;&gt;"Ja",VLOOKUP($D63,Listen!$A$2:$F$45,6,0)="Nein"),$Y63,$X63),0)</f>
        <v>0</v>
      </c>
      <c r="AF63" s="45">
        <f>IFERROR(IF(OR($S63&lt;&gt;"Ja",VLOOKUP($D63,Listen!$A$2:$F$45,6,0)="Nein"),$Y63,$X63),0)</f>
        <v>0</v>
      </c>
      <c r="AG63" s="45">
        <f>IFERROR(IF(OR($S63&lt;&gt;"Ja",VLOOKUP($D63,Listen!$A$2:$F$45,6,0)="Nein"),$Y63,$X63),0)</f>
        <v>0</v>
      </c>
      <c r="AH63" s="47">
        <f t="shared" si="14"/>
        <v>0</v>
      </c>
      <c r="AI63" s="122">
        <f>IFERROR(IF(VLOOKUP($D63,Listen!$A$2:$F$45,6,0)="Ja",MAX(BC63:BD63),D_SAV!$BC63),0)</f>
        <v>0</v>
      </c>
      <c r="AJ63" s="47">
        <f t="shared" si="15"/>
        <v>0</v>
      </c>
      <c r="AL63" s="262">
        <f t="shared" si="16"/>
        <v>0</v>
      </c>
      <c r="AM63" s="129">
        <f t="shared" si="3"/>
        <v>0</v>
      </c>
      <c r="AN63" s="263">
        <f t="shared" si="17"/>
        <v>0</v>
      </c>
      <c r="AO63" s="262">
        <f t="shared" si="4"/>
        <v>0</v>
      </c>
      <c r="AP63" s="129">
        <f t="shared" si="5"/>
        <v>0</v>
      </c>
      <c r="AQ63" s="263">
        <f t="shared" si="18"/>
        <v>0</v>
      </c>
      <c r="AR63" s="262">
        <f t="shared" si="6"/>
        <v>0</v>
      </c>
      <c r="AS63" s="129">
        <f t="shared" si="7"/>
        <v>0</v>
      </c>
      <c r="AT63" s="263">
        <f t="shared" si="19"/>
        <v>0</v>
      </c>
      <c r="AU63" s="262">
        <f t="shared" si="8"/>
        <v>0</v>
      </c>
      <c r="AV63" s="129">
        <f t="shared" si="9"/>
        <v>0</v>
      </c>
      <c r="AW63" s="263">
        <f t="shared" si="20"/>
        <v>0</v>
      </c>
      <c r="AX63" s="262">
        <f t="shared" si="10"/>
        <v>0</v>
      </c>
      <c r="AY63" s="129">
        <f t="shared" si="11"/>
        <v>0</v>
      </c>
      <c r="AZ63" s="129">
        <f t="shared" si="21"/>
        <v>0</v>
      </c>
      <c r="BA63" s="263">
        <f>IFERROR(IF(VLOOKUP($D63,Listen!$A$2:$F$45,6,0)="Ja",AX63-MAX(AY63:AZ63),AX63-AY63),0)</f>
        <v>0</v>
      </c>
      <c r="BB63" s="262">
        <f t="shared" si="22"/>
        <v>0</v>
      </c>
      <c r="BC63" s="129">
        <f t="shared" si="12"/>
        <v>0</v>
      </c>
      <c r="BD63" s="129">
        <f t="shared" si="23"/>
        <v>0</v>
      </c>
      <c r="BE63" s="263">
        <f>IFERROR(IF(VLOOKUP($D63,Listen!$A$2:$F$45,6,0)="Ja",BB63-MAX(BC63:BD63),BB63-BC63),0)</f>
        <v>0</v>
      </c>
    </row>
    <row r="64" spans="1:57" s="31" customFormat="1" x14ac:dyDescent="0.25">
      <c r="A64" s="189">
        <v>60</v>
      </c>
      <c r="B64" s="135" t="str">
        <f>IF(AND(E64&lt;&gt;0,D64&lt;&gt;0,F64&lt;&gt;0),IF(C64&lt;&gt;0,CONCATENATE(C64,"-AGr",VLOOKUP(D64,Listen!$A$2:$D$45,4,FALSE),"-",E64,"-",F64,),CONCATENATE("AGr",VLOOKUP(D64,Listen!$A$2:$D$45,4,FALSE),"-",E64,"-",F64)),"keine vollständige ID")</f>
        <v>keine vollständige ID</v>
      </c>
      <c r="C64" s="126"/>
      <c r="D64" s="275"/>
      <c r="E64" s="33"/>
      <c r="F64" s="130"/>
      <c r="G64" s="16"/>
      <c r="H64" s="16"/>
      <c r="I64" s="16"/>
      <c r="J64" s="16"/>
      <c r="K64" s="16"/>
      <c r="L64" s="94">
        <f>IF(E64&gt;A_Stammdaten!$B$10,0,G64+H64-J64)</f>
        <v>0</v>
      </c>
      <c r="M64" s="16"/>
      <c r="N64" s="16"/>
      <c r="O64" s="16"/>
      <c r="P64" s="54">
        <f t="shared" si="0"/>
        <v>0</v>
      </c>
      <c r="Q64" s="33"/>
      <c r="R64" s="33"/>
      <c r="S64" s="33"/>
      <c r="T64" s="33"/>
      <c r="U64" s="33"/>
      <c r="V64" s="33"/>
      <c r="W64" s="55" t="str">
        <f t="shared" si="1"/>
        <v>-</v>
      </c>
      <c r="X64" s="55" t="str">
        <f t="shared" si="2"/>
        <v>-</v>
      </c>
      <c r="Y64" s="55">
        <f>IF(ISBLANK($D64),0,VLOOKUP($D64,Listen!$A$2:$C$45,2,FALSE))</f>
        <v>0</v>
      </c>
      <c r="Z64" s="55">
        <f>IF(ISBLANK($D64),0,VLOOKUP($D64,Listen!$A$2:$C$45,3,FALSE))</f>
        <v>0</v>
      </c>
      <c r="AA64" s="45">
        <f t="shared" si="13"/>
        <v>0</v>
      </c>
      <c r="AB64" s="45">
        <f t="shared" si="13"/>
        <v>0</v>
      </c>
      <c r="AC64" s="45">
        <f>IFERROR(IF(OR($R64&lt;&gt;"Ja",VLOOKUP($D64,Listen!$A$2:$F$45,5,0)="Nein",E64&lt;IF(D64="LNG Anbindungsanlagen gemäß separater Festlegung",2022,2023)),$Y64,$W64),0)</f>
        <v>0</v>
      </c>
      <c r="AD64" s="45">
        <f>IFERROR(IF(OR($R64&lt;&gt;"Ja",VLOOKUP($D64,Listen!$A$2:$F$45,5,0)="Nein",E64&lt;IF(D64="LNG Anbindungsanlagen gemäß separater Festlegung",2022,2023)),$Y64,$W64),0)</f>
        <v>0</v>
      </c>
      <c r="AE64" s="45">
        <f>IFERROR(IF(OR($S64&lt;&gt;"Ja",VLOOKUP($D64,Listen!$A$2:$F$45,6,0)="Nein"),$Y64,$X64),0)</f>
        <v>0</v>
      </c>
      <c r="AF64" s="45">
        <f>IFERROR(IF(OR($S64&lt;&gt;"Ja",VLOOKUP($D64,Listen!$A$2:$F$45,6,0)="Nein"),$Y64,$X64),0)</f>
        <v>0</v>
      </c>
      <c r="AG64" s="45">
        <f>IFERROR(IF(OR($S64&lt;&gt;"Ja",VLOOKUP($D64,Listen!$A$2:$F$45,6,0)="Nein"),$Y64,$X64),0)</f>
        <v>0</v>
      </c>
      <c r="AH64" s="47">
        <f t="shared" si="14"/>
        <v>0</v>
      </c>
      <c r="AI64" s="122">
        <f>IFERROR(IF(VLOOKUP($D64,Listen!$A$2:$F$45,6,0)="Ja",MAX(BC64:BD64),D_SAV!$BC64),0)</f>
        <v>0</v>
      </c>
      <c r="AJ64" s="47">
        <f t="shared" si="15"/>
        <v>0</v>
      </c>
      <c r="AL64" s="262">
        <f t="shared" si="16"/>
        <v>0</v>
      </c>
      <c r="AM64" s="129">
        <f t="shared" si="3"/>
        <v>0</v>
      </c>
      <c r="AN64" s="263">
        <f t="shared" si="17"/>
        <v>0</v>
      </c>
      <c r="AO64" s="262">
        <f t="shared" si="4"/>
        <v>0</v>
      </c>
      <c r="AP64" s="129">
        <f t="shared" si="5"/>
        <v>0</v>
      </c>
      <c r="AQ64" s="263">
        <f t="shared" si="18"/>
        <v>0</v>
      </c>
      <c r="AR64" s="262">
        <f t="shared" si="6"/>
        <v>0</v>
      </c>
      <c r="AS64" s="129">
        <f t="shared" si="7"/>
        <v>0</v>
      </c>
      <c r="AT64" s="263">
        <f t="shared" si="19"/>
        <v>0</v>
      </c>
      <c r="AU64" s="262">
        <f t="shared" si="8"/>
        <v>0</v>
      </c>
      <c r="AV64" s="129">
        <f t="shared" si="9"/>
        <v>0</v>
      </c>
      <c r="AW64" s="263">
        <f t="shared" si="20"/>
        <v>0</v>
      </c>
      <c r="AX64" s="262">
        <f t="shared" si="10"/>
        <v>0</v>
      </c>
      <c r="AY64" s="129">
        <f t="shared" si="11"/>
        <v>0</v>
      </c>
      <c r="AZ64" s="129">
        <f t="shared" si="21"/>
        <v>0</v>
      </c>
      <c r="BA64" s="263">
        <f>IFERROR(IF(VLOOKUP($D64,Listen!$A$2:$F$45,6,0)="Ja",AX64-MAX(AY64:AZ64),AX64-AY64),0)</f>
        <v>0</v>
      </c>
      <c r="BB64" s="262">
        <f t="shared" si="22"/>
        <v>0</v>
      </c>
      <c r="BC64" s="129">
        <f t="shared" si="12"/>
        <v>0</v>
      </c>
      <c r="BD64" s="129">
        <f t="shared" si="23"/>
        <v>0</v>
      </c>
      <c r="BE64" s="263">
        <f>IFERROR(IF(VLOOKUP($D64,Listen!$A$2:$F$45,6,0)="Ja",BB64-MAX(BC64:BD64),BB64-BC64),0)</f>
        <v>0</v>
      </c>
    </row>
    <row r="65" spans="1:57" s="31" customFormat="1" x14ac:dyDescent="0.25">
      <c r="A65" s="189">
        <v>61</v>
      </c>
      <c r="B65" s="135" t="str">
        <f>IF(AND(E65&lt;&gt;0,D65&lt;&gt;0,F65&lt;&gt;0),IF(C65&lt;&gt;0,CONCATENATE(C65,"-AGr",VLOOKUP(D65,Listen!$A$2:$D$45,4,FALSE),"-",E65,"-",F65,),CONCATENATE("AGr",VLOOKUP(D65,Listen!$A$2:$D$45,4,FALSE),"-",E65,"-",F65)),"keine vollständige ID")</f>
        <v>keine vollständige ID</v>
      </c>
      <c r="C65" s="126"/>
      <c r="D65" s="275"/>
      <c r="E65" s="33"/>
      <c r="F65" s="130"/>
      <c r="G65" s="16"/>
      <c r="H65" s="16"/>
      <c r="I65" s="16"/>
      <c r="J65" s="16"/>
      <c r="K65" s="16"/>
      <c r="L65" s="94">
        <f>IF(E65&gt;A_Stammdaten!$B$10,0,G65+H65-J65)</f>
        <v>0</v>
      </c>
      <c r="M65" s="16"/>
      <c r="N65" s="16"/>
      <c r="O65" s="16"/>
      <c r="P65" s="54">
        <f t="shared" si="0"/>
        <v>0</v>
      </c>
      <c r="Q65" s="33"/>
      <c r="R65" s="33"/>
      <c r="S65" s="33"/>
      <c r="T65" s="33"/>
      <c r="U65" s="33"/>
      <c r="V65" s="33"/>
      <c r="W65" s="55" t="str">
        <f t="shared" si="1"/>
        <v>-</v>
      </c>
      <c r="X65" s="55" t="str">
        <f t="shared" si="2"/>
        <v>-</v>
      </c>
      <c r="Y65" s="55">
        <f>IF(ISBLANK($D65),0,VLOOKUP($D65,Listen!$A$2:$C$45,2,FALSE))</f>
        <v>0</v>
      </c>
      <c r="Z65" s="55">
        <f>IF(ISBLANK($D65),0,VLOOKUP($D65,Listen!$A$2:$C$45,3,FALSE))</f>
        <v>0</v>
      </c>
      <c r="AA65" s="45">
        <f t="shared" si="13"/>
        <v>0</v>
      </c>
      <c r="AB65" s="45">
        <f t="shared" si="13"/>
        <v>0</v>
      </c>
      <c r="AC65" s="45">
        <f>IFERROR(IF(OR($R65&lt;&gt;"Ja",VLOOKUP($D65,Listen!$A$2:$F$45,5,0)="Nein",E65&lt;IF(D65="LNG Anbindungsanlagen gemäß separater Festlegung",2022,2023)),$Y65,$W65),0)</f>
        <v>0</v>
      </c>
      <c r="AD65" s="45">
        <f>IFERROR(IF(OR($R65&lt;&gt;"Ja",VLOOKUP($D65,Listen!$A$2:$F$45,5,0)="Nein",E65&lt;IF(D65="LNG Anbindungsanlagen gemäß separater Festlegung",2022,2023)),$Y65,$W65),0)</f>
        <v>0</v>
      </c>
      <c r="AE65" s="45">
        <f>IFERROR(IF(OR($S65&lt;&gt;"Ja",VLOOKUP($D65,Listen!$A$2:$F$45,6,0)="Nein"),$Y65,$X65),0)</f>
        <v>0</v>
      </c>
      <c r="AF65" s="45">
        <f>IFERROR(IF(OR($S65&lt;&gt;"Ja",VLOOKUP($D65,Listen!$A$2:$F$45,6,0)="Nein"),$Y65,$X65),0)</f>
        <v>0</v>
      </c>
      <c r="AG65" s="45">
        <f>IFERROR(IF(OR($S65&lt;&gt;"Ja",VLOOKUP($D65,Listen!$A$2:$F$45,6,0)="Nein"),$Y65,$X65),0)</f>
        <v>0</v>
      </c>
      <c r="AH65" s="47">
        <f t="shared" si="14"/>
        <v>0</v>
      </c>
      <c r="AI65" s="122">
        <f>IFERROR(IF(VLOOKUP($D65,Listen!$A$2:$F$45,6,0)="Ja",MAX(BC65:BD65),D_SAV!$BC65),0)</f>
        <v>0</v>
      </c>
      <c r="AJ65" s="47">
        <f t="shared" si="15"/>
        <v>0</v>
      </c>
      <c r="AL65" s="262">
        <f t="shared" si="16"/>
        <v>0</v>
      </c>
      <c r="AM65" s="129">
        <f t="shared" si="3"/>
        <v>0</v>
      </c>
      <c r="AN65" s="263">
        <f t="shared" si="17"/>
        <v>0</v>
      </c>
      <c r="AO65" s="262">
        <f t="shared" si="4"/>
        <v>0</v>
      </c>
      <c r="AP65" s="129">
        <f t="shared" si="5"/>
        <v>0</v>
      </c>
      <c r="AQ65" s="263">
        <f t="shared" si="18"/>
        <v>0</v>
      </c>
      <c r="AR65" s="262">
        <f t="shared" si="6"/>
        <v>0</v>
      </c>
      <c r="AS65" s="129">
        <f t="shared" si="7"/>
        <v>0</v>
      </c>
      <c r="AT65" s="263">
        <f t="shared" si="19"/>
        <v>0</v>
      </c>
      <c r="AU65" s="262">
        <f t="shared" si="8"/>
        <v>0</v>
      </c>
      <c r="AV65" s="129">
        <f t="shared" si="9"/>
        <v>0</v>
      </c>
      <c r="AW65" s="263">
        <f t="shared" si="20"/>
        <v>0</v>
      </c>
      <c r="AX65" s="262">
        <f t="shared" si="10"/>
        <v>0</v>
      </c>
      <c r="AY65" s="129">
        <f t="shared" si="11"/>
        <v>0</v>
      </c>
      <c r="AZ65" s="129">
        <f t="shared" si="21"/>
        <v>0</v>
      </c>
      <c r="BA65" s="263">
        <f>IFERROR(IF(VLOOKUP($D65,Listen!$A$2:$F$45,6,0)="Ja",AX65-MAX(AY65:AZ65),AX65-AY65),0)</f>
        <v>0</v>
      </c>
      <c r="BB65" s="262">
        <f t="shared" si="22"/>
        <v>0</v>
      </c>
      <c r="BC65" s="129">
        <f t="shared" si="12"/>
        <v>0</v>
      </c>
      <c r="BD65" s="129">
        <f t="shared" si="23"/>
        <v>0</v>
      </c>
      <c r="BE65" s="263">
        <f>IFERROR(IF(VLOOKUP($D65,Listen!$A$2:$F$45,6,0)="Ja",BB65-MAX(BC65:BD65),BB65-BC65),0)</f>
        <v>0</v>
      </c>
    </row>
    <row r="66" spans="1:57" s="31" customFormat="1" x14ac:dyDescent="0.25">
      <c r="A66" s="189">
        <v>62</v>
      </c>
      <c r="B66" s="135" t="str">
        <f>IF(AND(E66&lt;&gt;0,D66&lt;&gt;0,F66&lt;&gt;0),IF(C66&lt;&gt;0,CONCATENATE(C66,"-AGr",VLOOKUP(D66,Listen!$A$2:$D$45,4,FALSE),"-",E66,"-",F66,),CONCATENATE("AGr",VLOOKUP(D66,Listen!$A$2:$D$45,4,FALSE),"-",E66,"-",F66)),"keine vollständige ID")</f>
        <v>keine vollständige ID</v>
      </c>
      <c r="C66" s="126"/>
      <c r="D66" s="275"/>
      <c r="E66" s="33"/>
      <c r="F66" s="130"/>
      <c r="G66" s="16"/>
      <c r="H66" s="16"/>
      <c r="I66" s="16"/>
      <c r="J66" s="16"/>
      <c r="K66" s="16"/>
      <c r="L66" s="94">
        <f>IF(E66&gt;A_Stammdaten!$B$10,0,G66+H66-J66)</f>
        <v>0</v>
      </c>
      <c r="M66" s="16"/>
      <c r="N66" s="16"/>
      <c r="O66" s="16"/>
      <c r="P66" s="54">
        <f t="shared" si="0"/>
        <v>0</v>
      </c>
      <c r="Q66" s="33"/>
      <c r="R66" s="33"/>
      <c r="S66" s="33"/>
      <c r="T66" s="33"/>
      <c r="U66" s="33"/>
      <c r="V66" s="33"/>
      <c r="W66" s="55" t="str">
        <f t="shared" si="1"/>
        <v>-</v>
      </c>
      <c r="X66" s="55" t="str">
        <f t="shared" si="2"/>
        <v>-</v>
      </c>
      <c r="Y66" s="55">
        <f>IF(ISBLANK($D66),0,VLOOKUP($D66,Listen!$A$2:$C$45,2,FALSE))</f>
        <v>0</v>
      </c>
      <c r="Z66" s="55">
        <f>IF(ISBLANK($D66),0,VLOOKUP($D66,Listen!$A$2:$C$45,3,FALSE))</f>
        <v>0</v>
      </c>
      <c r="AA66" s="45">
        <f t="shared" si="13"/>
        <v>0</v>
      </c>
      <c r="AB66" s="45">
        <f t="shared" si="13"/>
        <v>0</v>
      </c>
      <c r="AC66" s="45">
        <f>IFERROR(IF(OR($R66&lt;&gt;"Ja",VLOOKUP($D66,Listen!$A$2:$F$45,5,0)="Nein",E66&lt;IF(D66="LNG Anbindungsanlagen gemäß separater Festlegung",2022,2023)),$Y66,$W66),0)</f>
        <v>0</v>
      </c>
      <c r="AD66" s="45">
        <f>IFERROR(IF(OR($R66&lt;&gt;"Ja",VLOOKUP($D66,Listen!$A$2:$F$45,5,0)="Nein",E66&lt;IF(D66="LNG Anbindungsanlagen gemäß separater Festlegung",2022,2023)),$Y66,$W66),0)</f>
        <v>0</v>
      </c>
      <c r="AE66" s="45">
        <f>IFERROR(IF(OR($S66&lt;&gt;"Ja",VLOOKUP($D66,Listen!$A$2:$F$45,6,0)="Nein"),$Y66,$X66),0)</f>
        <v>0</v>
      </c>
      <c r="AF66" s="45">
        <f>IFERROR(IF(OR($S66&lt;&gt;"Ja",VLOOKUP($D66,Listen!$A$2:$F$45,6,0)="Nein"),$Y66,$X66),0)</f>
        <v>0</v>
      </c>
      <c r="AG66" s="45">
        <f>IFERROR(IF(OR($S66&lt;&gt;"Ja",VLOOKUP($D66,Listen!$A$2:$F$45,6,0)="Nein"),$Y66,$X66),0)</f>
        <v>0</v>
      </c>
      <c r="AH66" s="47">
        <f t="shared" si="14"/>
        <v>0</v>
      </c>
      <c r="AI66" s="122">
        <f>IFERROR(IF(VLOOKUP($D66,Listen!$A$2:$F$45,6,0)="Ja",MAX(BC66:BD66),D_SAV!$BC66),0)</f>
        <v>0</v>
      </c>
      <c r="AJ66" s="47">
        <f t="shared" si="15"/>
        <v>0</v>
      </c>
      <c r="AL66" s="262">
        <f t="shared" si="16"/>
        <v>0</v>
      </c>
      <c r="AM66" s="129">
        <f t="shared" si="3"/>
        <v>0</v>
      </c>
      <c r="AN66" s="263">
        <f t="shared" si="17"/>
        <v>0</v>
      </c>
      <c r="AO66" s="262">
        <f t="shared" si="4"/>
        <v>0</v>
      </c>
      <c r="AP66" s="129">
        <f t="shared" si="5"/>
        <v>0</v>
      </c>
      <c r="AQ66" s="263">
        <f t="shared" si="18"/>
        <v>0</v>
      </c>
      <c r="AR66" s="262">
        <f t="shared" si="6"/>
        <v>0</v>
      </c>
      <c r="AS66" s="129">
        <f t="shared" si="7"/>
        <v>0</v>
      </c>
      <c r="AT66" s="263">
        <f t="shared" si="19"/>
        <v>0</v>
      </c>
      <c r="AU66" s="262">
        <f t="shared" si="8"/>
        <v>0</v>
      </c>
      <c r="AV66" s="129">
        <f t="shared" si="9"/>
        <v>0</v>
      </c>
      <c r="AW66" s="263">
        <f t="shared" si="20"/>
        <v>0</v>
      </c>
      <c r="AX66" s="262">
        <f t="shared" si="10"/>
        <v>0</v>
      </c>
      <c r="AY66" s="129">
        <f t="shared" si="11"/>
        <v>0</v>
      </c>
      <c r="AZ66" s="129">
        <f t="shared" si="21"/>
        <v>0</v>
      </c>
      <c r="BA66" s="263">
        <f>IFERROR(IF(VLOOKUP($D66,Listen!$A$2:$F$45,6,0)="Ja",AX66-MAX(AY66:AZ66),AX66-AY66),0)</f>
        <v>0</v>
      </c>
      <c r="BB66" s="262">
        <f t="shared" si="22"/>
        <v>0</v>
      </c>
      <c r="BC66" s="129">
        <f t="shared" si="12"/>
        <v>0</v>
      </c>
      <c r="BD66" s="129">
        <f t="shared" si="23"/>
        <v>0</v>
      </c>
      <c r="BE66" s="263">
        <f>IFERROR(IF(VLOOKUP($D66,Listen!$A$2:$F$45,6,0)="Ja",BB66-MAX(BC66:BD66),BB66-BC66),0)</f>
        <v>0</v>
      </c>
    </row>
    <row r="67" spans="1:57" s="31" customFormat="1" x14ac:dyDescent="0.25">
      <c r="A67" s="189">
        <v>63</v>
      </c>
      <c r="B67" s="135" t="str">
        <f>IF(AND(E67&lt;&gt;0,D67&lt;&gt;0,F67&lt;&gt;0),IF(C67&lt;&gt;0,CONCATENATE(C67,"-AGr",VLOOKUP(D67,Listen!$A$2:$D$45,4,FALSE),"-",E67,"-",F67,),CONCATENATE("AGr",VLOOKUP(D67,Listen!$A$2:$D$45,4,FALSE),"-",E67,"-",F67)),"keine vollständige ID")</f>
        <v>keine vollständige ID</v>
      </c>
      <c r="C67" s="126"/>
      <c r="D67" s="275"/>
      <c r="E67" s="33"/>
      <c r="F67" s="130"/>
      <c r="G67" s="16"/>
      <c r="H67" s="16"/>
      <c r="I67" s="16"/>
      <c r="J67" s="16"/>
      <c r="K67" s="16"/>
      <c r="L67" s="94">
        <f>IF(E67&gt;A_Stammdaten!$B$10,0,G67+H67-J67)</f>
        <v>0</v>
      </c>
      <c r="M67" s="16"/>
      <c r="N67" s="16"/>
      <c r="O67" s="16"/>
      <c r="P67" s="54">
        <f t="shared" si="0"/>
        <v>0</v>
      </c>
      <c r="Q67" s="33"/>
      <c r="R67" s="33"/>
      <c r="S67" s="33"/>
      <c r="T67" s="33"/>
      <c r="U67" s="33"/>
      <c r="V67" s="33"/>
      <c r="W67" s="55" t="str">
        <f t="shared" si="1"/>
        <v>-</v>
      </c>
      <c r="X67" s="55" t="str">
        <f t="shared" si="2"/>
        <v>-</v>
      </c>
      <c r="Y67" s="55">
        <f>IF(ISBLANK($D67),0,VLOOKUP($D67,Listen!$A$2:$C$45,2,FALSE))</f>
        <v>0</v>
      </c>
      <c r="Z67" s="55">
        <f>IF(ISBLANK($D67),0,VLOOKUP($D67,Listen!$A$2:$C$45,3,FALSE))</f>
        <v>0</v>
      </c>
      <c r="AA67" s="45">
        <f t="shared" si="13"/>
        <v>0</v>
      </c>
      <c r="AB67" s="45">
        <f t="shared" si="13"/>
        <v>0</v>
      </c>
      <c r="AC67" s="45">
        <f>IFERROR(IF(OR($R67&lt;&gt;"Ja",VLOOKUP($D67,Listen!$A$2:$F$45,5,0)="Nein",E67&lt;IF(D67="LNG Anbindungsanlagen gemäß separater Festlegung",2022,2023)),$Y67,$W67),0)</f>
        <v>0</v>
      </c>
      <c r="AD67" s="45">
        <f>IFERROR(IF(OR($R67&lt;&gt;"Ja",VLOOKUP($D67,Listen!$A$2:$F$45,5,0)="Nein",E67&lt;IF(D67="LNG Anbindungsanlagen gemäß separater Festlegung",2022,2023)),$Y67,$W67),0)</f>
        <v>0</v>
      </c>
      <c r="AE67" s="45">
        <f>IFERROR(IF(OR($S67&lt;&gt;"Ja",VLOOKUP($D67,Listen!$A$2:$F$45,6,0)="Nein"),$Y67,$X67),0)</f>
        <v>0</v>
      </c>
      <c r="AF67" s="45">
        <f>IFERROR(IF(OR($S67&lt;&gt;"Ja",VLOOKUP($D67,Listen!$A$2:$F$45,6,0)="Nein"),$Y67,$X67),0)</f>
        <v>0</v>
      </c>
      <c r="AG67" s="45">
        <f>IFERROR(IF(OR($S67&lt;&gt;"Ja",VLOOKUP($D67,Listen!$A$2:$F$45,6,0)="Nein"),$Y67,$X67),0)</f>
        <v>0</v>
      </c>
      <c r="AH67" s="47">
        <f t="shared" si="14"/>
        <v>0</v>
      </c>
      <c r="AI67" s="122">
        <f>IFERROR(IF(VLOOKUP($D67,Listen!$A$2:$F$45,6,0)="Ja",MAX(BC67:BD67),D_SAV!$BC67),0)</f>
        <v>0</v>
      </c>
      <c r="AJ67" s="47">
        <f t="shared" si="15"/>
        <v>0</v>
      </c>
      <c r="AL67" s="262">
        <f t="shared" si="16"/>
        <v>0</v>
      </c>
      <c r="AM67" s="129">
        <f t="shared" si="3"/>
        <v>0</v>
      </c>
      <c r="AN67" s="263">
        <f t="shared" si="17"/>
        <v>0</v>
      </c>
      <c r="AO67" s="262">
        <f t="shared" si="4"/>
        <v>0</v>
      </c>
      <c r="AP67" s="129">
        <f t="shared" si="5"/>
        <v>0</v>
      </c>
      <c r="AQ67" s="263">
        <f t="shared" si="18"/>
        <v>0</v>
      </c>
      <c r="AR67" s="262">
        <f t="shared" si="6"/>
        <v>0</v>
      </c>
      <c r="AS67" s="129">
        <f t="shared" si="7"/>
        <v>0</v>
      </c>
      <c r="AT67" s="263">
        <f t="shared" si="19"/>
        <v>0</v>
      </c>
      <c r="AU67" s="262">
        <f t="shared" si="8"/>
        <v>0</v>
      </c>
      <c r="AV67" s="129">
        <f t="shared" si="9"/>
        <v>0</v>
      </c>
      <c r="AW67" s="263">
        <f t="shared" si="20"/>
        <v>0</v>
      </c>
      <c r="AX67" s="262">
        <f t="shared" si="10"/>
        <v>0</v>
      </c>
      <c r="AY67" s="129">
        <f t="shared" si="11"/>
        <v>0</v>
      </c>
      <c r="AZ67" s="129">
        <f t="shared" si="21"/>
        <v>0</v>
      </c>
      <c r="BA67" s="263">
        <f>IFERROR(IF(VLOOKUP($D67,Listen!$A$2:$F$45,6,0)="Ja",AX67-MAX(AY67:AZ67),AX67-AY67),0)</f>
        <v>0</v>
      </c>
      <c r="BB67" s="262">
        <f t="shared" si="22"/>
        <v>0</v>
      </c>
      <c r="BC67" s="129">
        <f t="shared" si="12"/>
        <v>0</v>
      </c>
      <c r="BD67" s="129">
        <f t="shared" si="23"/>
        <v>0</v>
      </c>
      <c r="BE67" s="263">
        <f>IFERROR(IF(VLOOKUP($D67,Listen!$A$2:$F$45,6,0)="Ja",BB67-MAX(BC67:BD67),BB67-BC67),0)</f>
        <v>0</v>
      </c>
    </row>
    <row r="68" spans="1:57" s="31" customFormat="1" x14ac:dyDescent="0.25">
      <c r="A68" s="189">
        <v>64</v>
      </c>
      <c r="B68" s="135" t="str">
        <f>IF(AND(E68&lt;&gt;0,D68&lt;&gt;0,F68&lt;&gt;0),IF(C68&lt;&gt;0,CONCATENATE(C68,"-AGr",VLOOKUP(D68,Listen!$A$2:$D$45,4,FALSE),"-",E68,"-",F68,),CONCATENATE("AGr",VLOOKUP(D68,Listen!$A$2:$D$45,4,FALSE),"-",E68,"-",F68)),"keine vollständige ID")</f>
        <v>keine vollständige ID</v>
      </c>
      <c r="C68" s="126"/>
      <c r="D68" s="275"/>
      <c r="E68" s="33"/>
      <c r="F68" s="130"/>
      <c r="G68" s="16"/>
      <c r="H68" s="16"/>
      <c r="I68" s="16"/>
      <c r="J68" s="16"/>
      <c r="K68" s="16"/>
      <c r="L68" s="94">
        <f>IF(E68&gt;A_Stammdaten!$B$10,0,G68+H68-J68)</f>
        <v>0</v>
      </c>
      <c r="M68" s="16"/>
      <c r="N68" s="16"/>
      <c r="O68" s="16"/>
      <c r="P68" s="54">
        <f t="shared" si="0"/>
        <v>0</v>
      </c>
      <c r="Q68" s="33"/>
      <c r="R68" s="33"/>
      <c r="S68" s="33"/>
      <c r="T68" s="33"/>
      <c r="U68" s="33"/>
      <c r="V68" s="33"/>
      <c r="W68" s="55" t="str">
        <f t="shared" si="1"/>
        <v>-</v>
      </c>
      <c r="X68" s="55" t="str">
        <f t="shared" si="2"/>
        <v>-</v>
      </c>
      <c r="Y68" s="55">
        <f>IF(ISBLANK($D68),0,VLOOKUP($D68,Listen!$A$2:$C$45,2,FALSE))</f>
        <v>0</v>
      </c>
      <c r="Z68" s="55">
        <f>IF(ISBLANK($D68),0,VLOOKUP($D68,Listen!$A$2:$C$45,3,FALSE))</f>
        <v>0</v>
      </c>
      <c r="AA68" s="45">
        <f t="shared" si="13"/>
        <v>0</v>
      </c>
      <c r="AB68" s="45">
        <f t="shared" si="13"/>
        <v>0</v>
      </c>
      <c r="AC68" s="45">
        <f>IFERROR(IF(OR($R68&lt;&gt;"Ja",VLOOKUP($D68,Listen!$A$2:$F$45,5,0)="Nein",E68&lt;IF(D68="LNG Anbindungsanlagen gemäß separater Festlegung",2022,2023)),$Y68,$W68),0)</f>
        <v>0</v>
      </c>
      <c r="AD68" s="45">
        <f>IFERROR(IF(OR($R68&lt;&gt;"Ja",VLOOKUP($D68,Listen!$A$2:$F$45,5,0)="Nein",E68&lt;IF(D68="LNG Anbindungsanlagen gemäß separater Festlegung",2022,2023)),$Y68,$W68),0)</f>
        <v>0</v>
      </c>
      <c r="AE68" s="45">
        <f>IFERROR(IF(OR($S68&lt;&gt;"Ja",VLOOKUP($D68,Listen!$A$2:$F$45,6,0)="Nein"),$Y68,$X68),0)</f>
        <v>0</v>
      </c>
      <c r="AF68" s="45">
        <f>IFERROR(IF(OR($S68&lt;&gt;"Ja",VLOOKUP($D68,Listen!$A$2:$F$45,6,0)="Nein"),$Y68,$X68),0)</f>
        <v>0</v>
      </c>
      <c r="AG68" s="45">
        <f>IFERROR(IF(OR($S68&lt;&gt;"Ja",VLOOKUP($D68,Listen!$A$2:$F$45,6,0)="Nein"),$Y68,$X68),0)</f>
        <v>0</v>
      </c>
      <c r="AH68" s="47">
        <f t="shared" si="14"/>
        <v>0</v>
      </c>
      <c r="AI68" s="122">
        <f>IFERROR(IF(VLOOKUP($D68,Listen!$A$2:$F$45,6,0)="Ja",MAX(BC68:BD68),D_SAV!$BC68),0)</f>
        <v>0</v>
      </c>
      <c r="AJ68" s="47">
        <f t="shared" si="15"/>
        <v>0</v>
      </c>
      <c r="AL68" s="262">
        <f t="shared" si="16"/>
        <v>0</v>
      </c>
      <c r="AM68" s="129">
        <f t="shared" si="3"/>
        <v>0</v>
      </c>
      <c r="AN68" s="263">
        <f t="shared" si="17"/>
        <v>0</v>
      </c>
      <c r="AO68" s="262">
        <f t="shared" si="4"/>
        <v>0</v>
      </c>
      <c r="AP68" s="129">
        <f t="shared" si="5"/>
        <v>0</v>
      </c>
      <c r="AQ68" s="263">
        <f t="shared" si="18"/>
        <v>0</v>
      </c>
      <c r="AR68" s="262">
        <f t="shared" si="6"/>
        <v>0</v>
      </c>
      <c r="AS68" s="129">
        <f t="shared" si="7"/>
        <v>0</v>
      </c>
      <c r="AT68" s="263">
        <f t="shared" si="19"/>
        <v>0</v>
      </c>
      <c r="AU68" s="262">
        <f t="shared" si="8"/>
        <v>0</v>
      </c>
      <c r="AV68" s="129">
        <f t="shared" si="9"/>
        <v>0</v>
      </c>
      <c r="AW68" s="263">
        <f t="shared" si="20"/>
        <v>0</v>
      </c>
      <c r="AX68" s="262">
        <f t="shared" si="10"/>
        <v>0</v>
      </c>
      <c r="AY68" s="129">
        <f t="shared" si="11"/>
        <v>0</v>
      </c>
      <c r="AZ68" s="129">
        <f t="shared" si="21"/>
        <v>0</v>
      </c>
      <c r="BA68" s="263">
        <f>IFERROR(IF(VLOOKUP($D68,Listen!$A$2:$F$45,6,0)="Ja",AX68-MAX(AY68:AZ68),AX68-AY68),0)</f>
        <v>0</v>
      </c>
      <c r="BB68" s="262">
        <f t="shared" si="22"/>
        <v>0</v>
      </c>
      <c r="BC68" s="129">
        <f t="shared" si="12"/>
        <v>0</v>
      </c>
      <c r="BD68" s="129">
        <f t="shared" si="23"/>
        <v>0</v>
      </c>
      <c r="BE68" s="263">
        <f>IFERROR(IF(VLOOKUP($D68,Listen!$A$2:$F$45,6,0)="Ja",BB68-MAX(BC68:BD68),BB68-BC68),0)</f>
        <v>0</v>
      </c>
    </row>
    <row r="69" spans="1:57" s="31" customFormat="1" x14ac:dyDescent="0.25">
      <c r="A69" s="189">
        <v>65</v>
      </c>
      <c r="B69" s="135" t="str">
        <f>IF(AND(E69&lt;&gt;0,D69&lt;&gt;0,F69&lt;&gt;0),IF(C69&lt;&gt;0,CONCATENATE(C69,"-AGr",VLOOKUP(D69,Listen!$A$2:$D$45,4,FALSE),"-",E69,"-",F69,),CONCATENATE("AGr",VLOOKUP(D69,Listen!$A$2:$D$45,4,FALSE),"-",E69,"-",F69)),"keine vollständige ID")</f>
        <v>keine vollständige ID</v>
      </c>
      <c r="C69" s="126"/>
      <c r="D69" s="275"/>
      <c r="E69" s="33"/>
      <c r="F69" s="130"/>
      <c r="G69" s="16"/>
      <c r="H69" s="16"/>
      <c r="I69" s="16"/>
      <c r="J69" s="16"/>
      <c r="K69" s="16"/>
      <c r="L69" s="94">
        <f>IF(E69&gt;A_Stammdaten!$B$10,0,G69+H69-J69)</f>
        <v>0</v>
      </c>
      <c r="M69" s="16"/>
      <c r="N69" s="16"/>
      <c r="O69" s="16"/>
      <c r="P69" s="54">
        <f t="shared" ref="P69:P132" si="24">L69-SUM(M69:O69)</f>
        <v>0</v>
      </c>
      <c r="Q69" s="33"/>
      <c r="R69" s="33"/>
      <c r="S69" s="33"/>
      <c r="T69" s="33"/>
      <c r="U69" s="33"/>
      <c r="V69" s="33"/>
      <c r="W69" s="55" t="str">
        <f t="shared" ref="W69:W132" si="25">IF($R69="Ja",MIN(2044-$E69+1,Y69),"-")</f>
        <v>-</v>
      </c>
      <c r="X69" s="55" t="str">
        <f t="shared" ref="X69:X132" si="26">IF($V69="","-",MIN($V69-$E69+1,Y69))</f>
        <v>-</v>
      </c>
      <c r="Y69" s="55">
        <f>IF(ISBLANK($D69),0,VLOOKUP($D69,Listen!$A$2:$C$45,2,FALSE))</f>
        <v>0</v>
      </c>
      <c r="Z69" s="55">
        <f>IF(ISBLANK($D69),0,VLOOKUP($D69,Listen!$A$2:$C$45,3,FALSE))</f>
        <v>0</v>
      </c>
      <c r="AA69" s="45">
        <f t="shared" si="13"/>
        <v>0</v>
      </c>
      <c r="AB69" s="45">
        <f t="shared" si="13"/>
        <v>0</v>
      </c>
      <c r="AC69" s="45">
        <f>IFERROR(IF(OR($R69&lt;&gt;"Ja",VLOOKUP($D69,Listen!$A$2:$F$45,5,0)="Nein",E69&lt;IF(D69="LNG Anbindungsanlagen gemäß separater Festlegung",2022,2023)),$Y69,$W69),0)</f>
        <v>0</v>
      </c>
      <c r="AD69" s="45">
        <f>IFERROR(IF(OR($R69&lt;&gt;"Ja",VLOOKUP($D69,Listen!$A$2:$F$45,5,0)="Nein",E69&lt;IF(D69="LNG Anbindungsanlagen gemäß separater Festlegung",2022,2023)),$Y69,$W69),0)</f>
        <v>0</v>
      </c>
      <c r="AE69" s="45">
        <f>IFERROR(IF(OR($S69&lt;&gt;"Ja",VLOOKUP($D69,Listen!$A$2:$F$45,6,0)="Nein"),$Y69,$X69),0)</f>
        <v>0</v>
      </c>
      <c r="AF69" s="45">
        <f>IFERROR(IF(OR($S69&lt;&gt;"Ja",VLOOKUP($D69,Listen!$A$2:$F$45,6,0)="Nein"),$Y69,$X69),0)</f>
        <v>0</v>
      </c>
      <c r="AG69" s="45">
        <f>IFERROR(IF(OR($S69&lt;&gt;"Ja",VLOOKUP($D69,Listen!$A$2:$F$45,6,0)="Nein"),$Y69,$X69),0)</f>
        <v>0</v>
      </c>
      <c r="AH69" s="47">
        <f t="shared" si="14"/>
        <v>0</v>
      </c>
      <c r="AI69" s="122">
        <f>IFERROR(IF(VLOOKUP($D69,Listen!$A$2:$F$45,6,0)="Ja",MAX(BC69:BD69),D_SAV!$BC69),0)</f>
        <v>0</v>
      </c>
      <c r="AJ69" s="47">
        <f t="shared" si="15"/>
        <v>0</v>
      </c>
      <c r="AL69" s="262">
        <f t="shared" si="16"/>
        <v>0</v>
      </c>
      <c r="AM69" s="129">
        <f t="shared" ref="AM69:AM132" si="27">IF(AL69=0,0,IF($AA69-(AL$3-$E69)&lt;=0,AL69,AL69/($AA69-(AL$3-$E69))))</f>
        <v>0</v>
      </c>
      <c r="AN69" s="263">
        <f t="shared" si="17"/>
        <v>0</v>
      </c>
      <c r="AO69" s="262">
        <f t="shared" ref="AO69:AO132" si="28">AN69+IF($E69=AO$3,$P69,0)</f>
        <v>0</v>
      </c>
      <c r="AP69" s="129">
        <f t="shared" ref="AP69:AP132" si="29">IF(AO69=0,0,IF($AB69-(AO$3-$E69)&lt;=0,AO69,AO69/($AB69-(AO$3-$E69))))</f>
        <v>0</v>
      </c>
      <c r="AQ69" s="263">
        <f t="shared" si="18"/>
        <v>0</v>
      </c>
      <c r="AR69" s="262">
        <f t="shared" ref="AR69:AR132" si="30">AQ69+IF($E69=AR$3,$P69,0)</f>
        <v>0</v>
      </c>
      <c r="AS69" s="129">
        <f t="shared" ref="AS69:AS132" si="31">IF(AR69=0,0,IF($AC69-(AR$3-$E69)&lt;=0,AR69,AR69/($AC69-(AR$3-$E69))))</f>
        <v>0</v>
      </c>
      <c r="AT69" s="263">
        <f t="shared" si="19"/>
        <v>0</v>
      </c>
      <c r="AU69" s="262">
        <f t="shared" ref="AU69:AU132" si="32">AT69+IF($E69=AU$3,$P69,0)</f>
        <v>0</v>
      </c>
      <c r="AV69" s="129">
        <f t="shared" ref="AV69:AV132" si="33">IF(AU69=0,0,IF($AD69-(AU$3-$E69)&lt;=0,AU69,AU69/($AD69-(AU$3-$E69))))</f>
        <v>0</v>
      </c>
      <c r="AW69" s="263">
        <f t="shared" si="20"/>
        <v>0</v>
      </c>
      <c r="AX69" s="262">
        <f t="shared" ref="AX69:AX132" si="34">AW69+IF($E69=AX$3,$P69,0)</f>
        <v>0</v>
      </c>
      <c r="AY69" s="129">
        <f t="shared" ref="AY69:AY132" si="35">IF(AX69=0,0,IF($AE69-(AX$3-$E69)&lt;=0,AX69,AX69/($AE69-(AX$3-$E69))))</f>
        <v>0</v>
      </c>
      <c r="AZ69" s="129">
        <f t="shared" si="21"/>
        <v>0</v>
      </c>
      <c r="BA69" s="263">
        <f>IFERROR(IF(VLOOKUP($D69,Listen!$A$2:$F$45,6,0)="Ja",AX69-MAX(AY69:AZ69),AX69-AY69),0)</f>
        <v>0</v>
      </c>
      <c r="BB69" s="262">
        <f t="shared" si="22"/>
        <v>0</v>
      </c>
      <c r="BC69" s="129">
        <f t="shared" ref="BC69:BC132" si="36">IF(BB69=0,0,IF($AE69-(BB$3-$E69)&lt;=0,BB69,BB69/($AE69-(BB$3-$E69))))</f>
        <v>0</v>
      </c>
      <c r="BD69" s="129">
        <f t="shared" si="23"/>
        <v>0</v>
      </c>
      <c r="BE69" s="263">
        <f>IFERROR(IF(VLOOKUP($D69,Listen!$A$2:$F$45,6,0)="Ja",BB69-MAX(BC69:BD69),BB69-BC69),0)</f>
        <v>0</v>
      </c>
    </row>
    <row r="70" spans="1:57" s="31" customFormat="1" x14ac:dyDescent="0.25">
      <c r="A70" s="189">
        <v>66</v>
      </c>
      <c r="B70" s="135" t="str">
        <f>IF(AND(E70&lt;&gt;0,D70&lt;&gt;0,F70&lt;&gt;0),IF(C70&lt;&gt;0,CONCATENATE(C70,"-AGr",VLOOKUP(D70,Listen!$A$2:$D$45,4,FALSE),"-",E70,"-",F70,),CONCATENATE("AGr",VLOOKUP(D70,Listen!$A$2:$D$45,4,FALSE),"-",E70,"-",F70)),"keine vollständige ID")</f>
        <v>keine vollständige ID</v>
      </c>
      <c r="C70" s="126"/>
      <c r="D70" s="275"/>
      <c r="E70" s="33"/>
      <c r="F70" s="130"/>
      <c r="G70" s="16"/>
      <c r="H70" s="16"/>
      <c r="I70" s="16"/>
      <c r="J70" s="16"/>
      <c r="K70" s="16"/>
      <c r="L70" s="94">
        <f>IF(E70&gt;A_Stammdaten!$B$10,0,G70+H70-J70)</f>
        <v>0</v>
      </c>
      <c r="M70" s="16"/>
      <c r="N70" s="16"/>
      <c r="O70" s="16"/>
      <c r="P70" s="54">
        <f t="shared" si="24"/>
        <v>0</v>
      </c>
      <c r="Q70" s="33"/>
      <c r="R70" s="33"/>
      <c r="S70" s="33"/>
      <c r="T70" s="33"/>
      <c r="U70" s="33"/>
      <c r="V70" s="33"/>
      <c r="W70" s="55" t="str">
        <f t="shared" si="25"/>
        <v>-</v>
      </c>
      <c r="X70" s="55" t="str">
        <f t="shared" si="26"/>
        <v>-</v>
      </c>
      <c r="Y70" s="55">
        <f>IF(ISBLANK($D70),0,VLOOKUP($D70,Listen!$A$2:$C$45,2,FALSE))</f>
        <v>0</v>
      </c>
      <c r="Z70" s="55">
        <f>IF(ISBLANK($D70),0,VLOOKUP($D70,Listen!$A$2:$C$45,3,FALSE))</f>
        <v>0</v>
      </c>
      <c r="AA70" s="45">
        <f t="shared" ref="AA70:AB133" si="37">IFERROR($Y70,0)</f>
        <v>0</v>
      </c>
      <c r="AB70" s="45">
        <f t="shared" si="37"/>
        <v>0</v>
      </c>
      <c r="AC70" s="45">
        <f>IFERROR(IF(OR($R70&lt;&gt;"Ja",VLOOKUP($D70,Listen!$A$2:$F$45,5,0)="Nein",E70&lt;IF(D70="LNG Anbindungsanlagen gemäß separater Festlegung",2022,2023)),$Y70,$W70),0)</f>
        <v>0</v>
      </c>
      <c r="AD70" s="45">
        <f>IFERROR(IF(OR($R70&lt;&gt;"Ja",VLOOKUP($D70,Listen!$A$2:$F$45,5,0)="Nein",E70&lt;IF(D70="LNG Anbindungsanlagen gemäß separater Festlegung",2022,2023)),$Y70,$W70),0)</f>
        <v>0</v>
      </c>
      <c r="AE70" s="45">
        <f>IFERROR(IF(OR($S70&lt;&gt;"Ja",VLOOKUP($D70,Listen!$A$2:$F$45,6,0)="Nein"),$Y70,$X70),0)</f>
        <v>0</v>
      </c>
      <c r="AF70" s="45">
        <f>IFERROR(IF(OR($S70&lt;&gt;"Ja",VLOOKUP($D70,Listen!$A$2:$F$45,6,0)="Nein"),$Y70,$X70),0)</f>
        <v>0</v>
      </c>
      <c r="AG70" s="45">
        <f>IFERROR(IF(OR($S70&lt;&gt;"Ja",VLOOKUP($D70,Listen!$A$2:$F$45,6,0)="Nein"),$Y70,$X70),0)</f>
        <v>0</v>
      </c>
      <c r="AH70" s="47">
        <f t="shared" ref="AH70:AH133" si="38">BB70</f>
        <v>0</v>
      </c>
      <c r="AI70" s="122">
        <f>IFERROR(IF(VLOOKUP($D70,Listen!$A$2:$F$45,6,0)="Ja",MAX(BC70:BD70),D_SAV!$BC70),0)</f>
        <v>0</v>
      </c>
      <c r="AJ70" s="47">
        <f t="shared" ref="AJ70:AJ133" si="39">BE70</f>
        <v>0</v>
      </c>
      <c r="AL70" s="262">
        <f t="shared" ref="AL70:AL133" si="40">IF($E70=AL$3,$P70,0)</f>
        <v>0</v>
      </c>
      <c r="AM70" s="129">
        <f t="shared" si="27"/>
        <v>0</v>
      </c>
      <c r="AN70" s="263">
        <f t="shared" ref="AN70:AN133" si="41">AL70-AM70</f>
        <v>0</v>
      </c>
      <c r="AO70" s="262">
        <f t="shared" si="28"/>
        <v>0</v>
      </c>
      <c r="AP70" s="129">
        <f t="shared" si="29"/>
        <v>0</v>
      </c>
      <c r="AQ70" s="263">
        <f t="shared" ref="AQ70:AQ133" si="42">AO70-AP70</f>
        <v>0</v>
      </c>
      <c r="AR70" s="262">
        <f t="shared" si="30"/>
        <v>0</v>
      </c>
      <c r="AS70" s="129">
        <f t="shared" si="31"/>
        <v>0</v>
      </c>
      <c r="AT70" s="263">
        <f t="shared" ref="AT70:AT133" si="43">AR70-AS70</f>
        <v>0</v>
      </c>
      <c r="AU70" s="262">
        <f t="shared" si="32"/>
        <v>0</v>
      </c>
      <c r="AV70" s="129">
        <f t="shared" si="33"/>
        <v>0</v>
      </c>
      <c r="AW70" s="263">
        <f t="shared" ref="AW70:AW133" si="44">AU70-AV70</f>
        <v>0</v>
      </c>
      <c r="AX70" s="262">
        <f t="shared" si="34"/>
        <v>0</v>
      </c>
      <c r="AY70" s="129">
        <f t="shared" si="35"/>
        <v>0</v>
      </c>
      <c r="AZ70" s="129">
        <f t="shared" ref="AZ70:AZ133" si="45">AX70*$U70/100</f>
        <v>0</v>
      </c>
      <c r="BA70" s="263">
        <f>IFERROR(IF(VLOOKUP($D70,Listen!$A$2:$F$45,6,0)="Ja",AX70-MAX(AY70:AZ70),AX70-AY70),0)</f>
        <v>0</v>
      </c>
      <c r="BB70" s="262">
        <f t="shared" ref="BB70:BB133" si="46">IF(E70=$BB$3,P70,Q70)</f>
        <v>0</v>
      </c>
      <c r="BC70" s="129">
        <f t="shared" si="36"/>
        <v>0</v>
      </c>
      <c r="BD70" s="129">
        <f t="shared" ref="BD70:BD133" si="47">BB70*$U70/100</f>
        <v>0</v>
      </c>
      <c r="BE70" s="263">
        <f>IFERROR(IF(VLOOKUP($D70,Listen!$A$2:$F$45,6,0)="Ja",BB70-MAX(BC70:BD70),BB70-BC70),0)</f>
        <v>0</v>
      </c>
    </row>
    <row r="71" spans="1:57" s="31" customFormat="1" x14ac:dyDescent="0.25">
      <c r="A71" s="189">
        <v>67</v>
      </c>
      <c r="B71" s="135" t="str">
        <f>IF(AND(E71&lt;&gt;0,D71&lt;&gt;0,F71&lt;&gt;0),IF(C71&lt;&gt;0,CONCATENATE(C71,"-AGr",VLOOKUP(D71,Listen!$A$2:$D$45,4,FALSE),"-",E71,"-",F71,),CONCATENATE("AGr",VLOOKUP(D71,Listen!$A$2:$D$45,4,FALSE),"-",E71,"-",F71)),"keine vollständige ID")</f>
        <v>keine vollständige ID</v>
      </c>
      <c r="C71" s="126"/>
      <c r="D71" s="275"/>
      <c r="E71" s="33"/>
      <c r="F71" s="130"/>
      <c r="G71" s="16"/>
      <c r="H71" s="16"/>
      <c r="I71" s="16"/>
      <c r="J71" s="16"/>
      <c r="K71" s="16"/>
      <c r="L71" s="94">
        <f>IF(E71&gt;A_Stammdaten!$B$10,0,G71+H71-J71)</f>
        <v>0</v>
      </c>
      <c r="M71" s="16"/>
      <c r="N71" s="16"/>
      <c r="O71" s="16"/>
      <c r="P71" s="54">
        <f t="shared" si="24"/>
        <v>0</v>
      </c>
      <c r="Q71" s="33"/>
      <c r="R71" s="33"/>
      <c r="S71" s="33"/>
      <c r="T71" s="33"/>
      <c r="U71" s="33"/>
      <c r="V71" s="33"/>
      <c r="W71" s="55" t="str">
        <f t="shared" si="25"/>
        <v>-</v>
      </c>
      <c r="X71" s="55" t="str">
        <f t="shared" si="26"/>
        <v>-</v>
      </c>
      <c r="Y71" s="55">
        <f>IF(ISBLANK($D71),0,VLOOKUP($D71,Listen!$A$2:$C$45,2,FALSE))</f>
        <v>0</v>
      </c>
      <c r="Z71" s="55">
        <f>IF(ISBLANK($D71),0,VLOOKUP($D71,Listen!$A$2:$C$45,3,FALSE))</f>
        <v>0</v>
      </c>
      <c r="AA71" s="45">
        <f t="shared" si="37"/>
        <v>0</v>
      </c>
      <c r="AB71" s="45">
        <f t="shared" si="37"/>
        <v>0</v>
      </c>
      <c r="AC71" s="45">
        <f>IFERROR(IF(OR($R71&lt;&gt;"Ja",VLOOKUP($D71,Listen!$A$2:$F$45,5,0)="Nein",E71&lt;IF(D71="LNG Anbindungsanlagen gemäß separater Festlegung",2022,2023)),$Y71,$W71),0)</f>
        <v>0</v>
      </c>
      <c r="AD71" s="45">
        <f>IFERROR(IF(OR($R71&lt;&gt;"Ja",VLOOKUP($D71,Listen!$A$2:$F$45,5,0)="Nein",E71&lt;IF(D71="LNG Anbindungsanlagen gemäß separater Festlegung",2022,2023)),$Y71,$W71),0)</f>
        <v>0</v>
      </c>
      <c r="AE71" s="45">
        <f>IFERROR(IF(OR($S71&lt;&gt;"Ja",VLOOKUP($D71,Listen!$A$2:$F$45,6,0)="Nein"),$Y71,$X71),0)</f>
        <v>0</v>
      </c>
      <c r="AF71" s="45">
        <f>IFERROR(IF(OR($S71&lt;&gt;"Ja",VLOOKUP($D71,Listen!$A$2:$F$45,6,0)="Nein"),$Y71,$X71),0)</f>
        <v>0</v>
      </c>
      <c r="AG71" s="45">
        <f>IFERROR(IF(OR($S71&lt;&gt;"Ja",VLOOKUP($D71,Listen!$A$2:$F$45,6,0)="Nein"),$Y71,$X71),0)</f>
        <v>0</v>
      </c>
      <c r="AH71" s="47">
        <f t="shared" si="38"/>
        <v>0</v>
      </c>
      <c r="AI71" s="122">
        <f>IFERROR(IF(VLOOKUP($D71,Listen!$A$2:$F$45,6,0)="Ja",MAX(BC71:BD71),D_SAV!$BC71),0)</f>
        <v>0</v>
      </c>
      <c r="AJ71" s="47">
        <f t="shared" si="39"/>
        <v>0</v>
      </c>
      <c r="AL71" s="262">
        <f t="shared" si="40"/>
        <v>0</v>
      </c>
      <c r="AM71" s="129">
        <f t="shared" si="27"/>
        <v>0</v>
      </c>
      <c r="AN71" s="263">
        <f t="shared" si="41"/>
        <v>0</v>
      </c>
      <c r="AO71" s="262">
        <f t="shared" si="28"/>
        <v>0</v>
      </c>
      <c r="AP71" s="129">
        <f t="shared" si="29"/>
        <v>0</v>
      </c>
      <c r="AQ71" s="263">
        <f t="shared" si="42"/>
        <v>0</v>
      </c>
      <c r="AR71" s="262">
        <f t="shared" si="30"/>
        <v>0</v>
      </c>
      <c r="AS71" s="129">
        <f t="shared" si="31"/>
        <v>0</v>
      </c>
      <c r="AT71" s="263">
        <f t="shared" si="43"/>
        <v>0</v>
      </c>
      <c r="AU71" s="262">
        <f t="shared" si="32"/>
        <v>0</v>
      </c>
      <c r="AV71" s="129">
        <f t="shared" si="33"/>
        <v>0</v>
      </c>
      <c r="AW71" s="263">
        <f t="shared" si="44"/>
        <v>0</v>
      </c>
      <c r="AX71" s="262">
        <f t="shared" si="34"/>
        <v>0</v>
      </c>
      <c r="AY71" s="129">
        <f t="shared" si="35"/>
        <v>0</v>
      </c>
      <c r="AZ71" s="129">
        <f t="shared" si="45"/>
        <v>0</v>
      </c>
      <c r="BA71" s="263">
        <f>IFERROR(IF(VLOOKUP($D71,Listen!$A$2:$F$45,6,0)="Ja",AX71-MAX(AY71:AZ71),AX71-AY71),0)</f>
        <v>0</v>
      </c>
      <c r="BB71" s="262">
        <f t="shared" si="46"/>
        <v>0</v>
      </c>
      <c r="BC71" s="129">
        <f t="shared" si="36"/>
        <v>0</v>
      </c>
      <c r="BD71" s="129">
        <f t="shared" si="47"/>
        <v>0</v>
      </c>
      <c r="BE71" s="263">
        <f>IFERROR(IF(VLOOKUP($D71,Listen!$A$2:$F$45,6,0)="Ja",BB71-MAX(BC71:BD71),BB71-BC71),0)</f>
        <v>0</v>
      </c>
    </row>
    <row r="72" spans="1:57" s="31" customFormat="1" x14ac:dyDescent="0.25">
      <c r="A72" s="189">
        <v>68</v>
      </c>
      <c r="B72" s="135" t="str">
        <f>IF(AND(E72&lt;&gt;0,D72&lt;&gt;0,F72&lt;&gt;0),IF(C72&lt;&gt;0,CONCATENATE(C72,"-AGr",VLOOKUP(D72,Listen!$A$2:$D$45,4,FALSE),"-",E72,"-",F72,),CONCATENATE("AGr",VLOOKUP(D72,Listen!$A$2:$D$45,4,FALSE),"-",E72,"-",F72)),"keine vollständige ID")</f>
        <v>keine vollständige ID</v>
      </c>
      <c r="C72" s="126"/>
      <c r="D72" s="275"/>
      <c r="E72" s="33"/>
      <c r="F72" s="130"/>
      <c r="G72" s="16"/>
      <c r="H72" s="16"/>
      <c r="I72" s="16"/>
      <c r="J72" s="16"/>
      <c r="K72" s="16"/>
      <c r="L72" s="94">
        <f>IF(E72&gt;A_Stammdaten!$B$10,0,G72+H72-J72)</f>
        <v>0</v>
      </c>
      <c r="M72" s="16"/>
      <c r="N72" s="16"/>
      <c r="O72" s="16"/>
      <c r="P72" s="54">
        <f t="shared" si="24"/>
        <v>0</v>
      </c>
      <c r="Q72" s="33"/>
      <c r="R72" s="33"/>
      <c r="S72" s="33"/>
      <c r="T72" s="33"/>
      <c r="U72" s="33"/>
      <c r="V72" s="33"/>
      <c r="W72" s="55" t="str">
        <f t="shared" si="25"/>
        <v>-</v>
      </c>
      <c r="X72" s="55" t="str">
        <f t="shared" si="26"/>
        <v>-</v>
      </c>
      <c r="Y72" s="55">
        <f>IF(ISBLANK($D72),0,VLOOKUP($D72,Listen!$A$2:$C$45,2,FALSE))</f>
        <v>0</v>
      </c>
      <c r="Z72" s="55">
        <f>IF(ISBLANK($D72),0,VLOOKUP($D72,Listen!$A$2:$C$45,3,FALSE))</f>
        <v>0</v>
      </c>
      <c r="AA72" s="45">
        <f t="shared" si="37"/>
        <v>0</v>
      </c>
      <c r="AB72" s="45">
        <f t="shared" si="37"/>
        <v>0</v>
      </c>
      <c r="AC72" s="45">
        <f>IFERROR(IF(OR($R72&lt;&gt;"Ja",VLOOKUP($D72,Listen!$A$2:$F$45,5,0)="Nein",E72&lt;IF(D72="LNG Anbindungsanlagen gemäß separater Festlegung",2022,2023)),$Y72,$W72),0)</f>
        <v>0</v>
      </c>
      <c r="AD72" s="45">
        <f>IFERROR(IF(OR($R72&lt;&gt;"Ja",VLOOKUP($D72,Listen!$A$2:$F$45,5,0)="Nein",E72&lt;IF(D72="LNG Anbindungsanlagen gemäß separater Festlegung",2022,2023)),$Y72,$W72),0)</f>
        <v>0</v>
      </c>
      <c r="AE72" s="45">
        <f>IFERROR(IF(OR($S72&lt;&gt;"Ja",VLOOKUP($D72,Listen!$A$2:$F$45,6,0)="Nein"),$Y72,$X72),0)</f>
        <v>0</v>
      </c>
      <c r="AF72" s="45">
        <f>IFERROR(IF(OR($S72&lt;&gt;"Ja",VLOOKUP($D72,Listen!$A$2:$F$45,6,0)="Nein"),$Y72,$X72),0)</f>
        <v>0</v>
      </c>
      <c r="AG72" s="45">
        <f>IFERROR(IF(OR($S72&lt;&gt;"Ja",VLOOKUP($D72,Listen!$A$2:$F$45,6,0)="Nein"),$Y72,$X72),0)</f>
        <v>0</v>
      </c>
      <c r="AH72" s="47">
        <f t="shared" si="38"/>
        <v>0</v>
      </c>
      <c r="AI72" s="122">
        <f>IFERROR(IF(VLOOKUP($D72,Listen!$A$2:$F$45,6,0)="Ja",MAX(BC72:BD72),D_SAV!$BC72),0)</f>
        <v>0</v>
      </c>
      <c r="AJ72" s="47">
        <f t="shared" si="39"/>
        <v>0</v>
      </c>
      <c r="AL72" s="262">
        <f t="shared" si="40"/>
        <v>0</v>
      </c>
      <c r="AM72" s="129">
        <f t="shared" si="27"/>
        <v>0</v>
      </c>
      <c r="AN72" s="263">
        <f t="shared" si="41"/>
        <v>0</v>
      </c>
      <c r="AO72" s="262">
        <f t="shared" si="28"/>
        <v>0</v>
      </c>
      <c r="AP72" s="129">
        <f t="shared" si="29"/>
        <v>0</v>
      </c>
      <c r="AQ72" s="263">
        <f t="shared" si="42"/>
        <v>0</v>
      </c>
      <c r="AR72" s="262">
        <f t="shared" si="30"/>
        <v>0</v>
      </c>
      <c r="AS72" s="129">
        <f t="shared" si="31"/>
        <v>0</v>
      </c>
      <c r="AT72" s="263">
        <f t="shared" si="43"/>
        <v>0</v>
      </c>
      <c r="AU72" s="262">
        <f t="shared" si="32"/>
        <v>0</v>
      </c>
      <c r="AV72" s="129">
        <f t="shared" si="33"/>
        <v>0</v>
      </c>
      <c r="AW72" s="263">
        <f t="shared" si="44"/>
        <v>0</v>
      </c>
      <c r="AX72" s="262">
        <f t="shared" si="34"/>
        <v>0</v>
      </c>
      <c r="AY72" s="129">
        <f t="shared" si="35"/>
        <v>0</v>
      </c>
      <c r="AZ72" s="129">
        <f t="shared" si="45"/>
        <v>0</v>
      </c>
      <c r="BA72" s="263">
        <f>IFERROR(IF(VLOOKUP($D72,Listen!$A$2:$F$45,6,0)="Ja",AX72-MAX(AY72:AZ72),AX72-AY72),0)</f>
        <v>0</v>
      </c>
      <c r="BB72" s="262">
        <f t="shared" si="46"/>
        <v>0</v>
      </c>
      <c r="BC72" s="129">
        <f t="shared" si="36"/>
        <v>0</v>
      </c>
      <c r="BD72" s="129">
        <f t="shared" si="47"/>
        <v>0</v>
      </c>
      <c r="BE72" s="263">
        <f>IFERROR(IF(VLOOKUP($D72,Listen!$A$2:$F$45,6,0)="Ja",BB72-MAX(BC72:BD72),BB72-BC72),0)</f>
        <v>0</v>
      </c>
    </row>
    <row r="73" spans="1:57" s="31" customFormat="1" x14ac:dyDescent="0.25">
      <c r="A73" s="189">
        <v>69</v>
      </c>
      <c r="B73" s="135" t="str">
        <f>IF(AND(E73&lt;&gt;0,D73&lt;&gt;0,F73&lt;&gt;0),IF(C73&lt;&gt;0,CONCATENATE(C73,"-AGr",VLOOKUP(D73,Listen!$A$2:$D$45,4,FALSE),"-",E73,"-",F73,),CONCATENATE("AGr",VLOOKUP(D73,Listen!$A$2:$D$45,4,FALSE),"-",E73,"-",F73)),"keine vollständige ID")</f>
        <v>keine vollständige ID</v>
      </c>
      <c r="C73" s="126"/>
      <c r="D73" s="275"/>
      <c r="E73" s="33"/>
      <c r="F73" s="130"/>
      <c r="G73" s="16"/>
      <c r="H73" s="16"/>
      <c r="I73" s="16"/>
      <c r="J73" s="16"/>
      <c r="K73" s="16"/>
      <c r="L73" s="94">
        <f>IF(E73&gt;A_Stammdaten!$B$10,0,G73+H73-J73)</f>
        <v>0</v>
      </c>
      <c r="M73" s="16"/>
      <c r="N73" s="16"/>
      <c r="O73" s="16"/>
      <c r="P73" s="54">
        <f t="shared" si="24"/>
        <v>0</v>
      </c>
      <c r="Q73" s="33"/>
      <c r="R73" s="33"/>
      <c r="S73" s="33"/>
      <c r="T73" s="33"/>
      <c r="U73" s="33"/>
      <c r="V73" s="33"/>
      <c r="W73" s="55" t="str">
        <f t="shared" si="25"/>
        <v>-</v>
      </c>
      <c r="X73" s="55" t="str">
        <f t="shared" si="26"/>
        <v>-</v>
      </c>
      <c r="Y73" s="55">
        <f>IF(ISBLANK($D73),0,VLOOKUP($D73,Listen!$A$2:$C$45,2,FALSE))</f>
        <v>0</v>
      </c>
      <c r="Z73" s="55">
        <f>IF(ISBLANK($D73),0,VLOOKUP($D73,Listen!$A$2:$C$45,3,FALSE))</f>
        <v>0</v>
      </c>
      <c r="AA73" s="45">
        <f t="shared" si="37"/>
        <v>0</v>
      </c>
      <c r="AB73" s="45">
        <f t="shared" si="37"/>
        <v>0</v>
      </c>
      <c r="AC73" s="45">
        <f>IFERROR(IF(OR($R73&lt;&gt;"Ja",VLOOKUP($D73,Listen!$A$2:$F$45,5,0)="Nein",E73&lt;IF(D73="LNG Anbindungsanlagen gemäß separater Festlegung",2022,2023)),$Y73,$W73),0)</f>
        <v>0</v>
      </c>
      <c r="AD73" s="45">
        <f>IFERROR(IF(OR($R73&lt;&gt;"Ja",VLOOKUP($D73,Listen!$A$2:$F$45,5,0)="Nein",E73&lt;IF(D73="LNG Anbindungsanlagen gemäß separater Festlegung",2022,2023)),$Y73,$W73),0)</f>
        <v>0</v>
      </c>
      <c r="AE73" s="45">
        <f>IFERROR(IF(OR($S73&lt;&gt;"Ja",VLOOKUP($D73,Listen!$A$2:$F$45,6,0)="Nein"),$Y73,$X73),0)</f>
        <v>0</v>
      </c>
      <c r="AF73" s="45">
        <f>IFERROR(IF(OR($S73&lt;&gt;"Ja",VLOOKUP($D73,Listen!$A$2:$F$45,6,0)="Nein"),$Y73,$X73),0)</f>
        <v>0</v>
      </c>
      <c r="AG73" s="45">
        <f>IFERROR(IF(OR($S73&lt;&gt;"Ja",VLOOKUP($D73,Listen!$A$2:$F$45,6,0)="Nein"),$Y73,$X73),0)</f>
        <v>0</v>
      </c>
      <c r="AH73" s="47">
        <f t="shared" si="38"/>
        <v>0</v>
      </c>
      <c r="AI73" s="122">
        <f>IFERROR(IF(VLOOKUP($D73,Listen!$A$2:$F$45,6,0)="Ja",MAX(BC73:BD73),D_SAV!$BC73),0)</f>
        <v>0</v>
      </c>
      <c r="AJ73" s="47">
        <f t="shared" si="39"/>
        <v>0</v>
      </c>
      <c r="AL73" s="262">
        <f t="shared" si="40"/>
        <v>0</v>
      </c>
      <c r="AM73" s="129">
        <f t="shared" si="27"/>
        <v>0</v>
      </c>
      <c r="AN73" s="263">
        <f t="shared" si="41"/>
        <v>0</v>
      </c>
      <c r="AO73" s="262">
        <f t="shared" si="28"/>
        <v>0</v>
      </c>
      <c r="AP73" s="129">
        <f t="shared" si="29"/>
        <v>0</v>
      </c>
      <c r="AQ73" s="263">
        <f t="shared" si="42"/>
        <v>0</v>
      </c>
      <c r="AR73" s="262">
        <f t="shared" si="30"/>
        <v>0</v>
      </c>
      <c r="AS73" s="129">
        <f t="shared" si="31"/>
        <v>0</v>
      </c>
      <c r="AT73" s="263">
        <f t="shared" si="43"/>
        <v>0</v>
      </c>
      <c r="AU73" s="262">
        <f t="shared" si="32"/>
        <v>0</v>
      </c>
      <c r="AV73" s="129">
        <f t="shared" si="33"/>
        <v>0</v>
      </c>
      <c r="AW73" s="263">
        <f t="shared" si="44"/>
        <v>0</v>
      </c>
      <c r="AX73" s="262">
        <f t="shared" si="34"/>
        <v>0</v>
      </c>
      <c r="AY73" s="129">
        <f t="shared" si="35"/>
        <v>0</v>
      </c>
      <c r="AZ73" s="129">
        <f t="shared" si="45"/>
        <v>0</v>
      </c>
      <c r="BA73" s="263">
        <f>IFERROR(IF(VLOOKUP($D73,Listen!$A$2:$F$45,6,0)="Ja",AX73-MAX(AY73:AZ73),AX73-AY73),0)</f>
        <v>0</v>
      </c>
      <c r="BB73" s="262">
        <f t="shared" si="46"/>
        <v>0</v>
      </c>
      <c r="BC73" s="129">
        <f t="shared" si="36"/>
        <v>0</v>
      </c>
      <c r="BD73" s="129">
        <f t="shared" si="47"/>
        <v>0</v>
      </c>
      <c r="BE73" s="263">
        <f>IFERROR(IF(VLOOKUP($D73,Listen!$A$2:$F$45,6,0)="Ja",BB73-MAX(BC73:BD73),BB73-BC73),0)</f>
        <v>0</v>
      </c>
    </row>
    <row r="74" spans="1:57" s="31" customFormat="1" x14ac:dyDescent="0.25">
      <c r="A74" s="189">
        <v>70</v>
      </c>
      <c r="B74" s="135" t="str">
        <f>IF(AND(E74&lt;&gt;0,D74&lt;&gt;0,F74&lt;&gt;0),IF(C74&lt;&gt;0,CONCATENATE(C74,"-AGr",VLOOKUP(D74,Listen!$A$2:$D$45,4,FALSE),"-",E74,"-",F74,),CONCATENATE("AGr",VLOOKUP(D74,Listen!$A$2:$D$45,4,FALSE),"-",E74,"-",F74)),"keine vollständige ID")</f>
        <v>keine vollständige ID</v>
      </c>
      <c r="C74" s="126"/>
      <c r="D74" s="275"/>
      <c r="E74" s="33"/>
      <c r="F74" s="130"/>
      <c r="G74" s="16"/>
      <c r="H74" s="16"/>
      <c r="I74" s="16"/>
      <c r="J74" s="16"/>
      <c r="K74" s="16"/>
      <c r="L74" s="94">
        <f>IF(E74&gt;A_Stammdaten!$B$10,0,G74+H74-J74)</f>
        <v>0</v>
      </c>
      <c r="M74" s="16"/>
      <c r="N74" s="16"/>
      <c r="O74" s="16"/>
      <c r="P74" s="54">
        <f t="shared" si="24"/>
        <v>0</v>
      </c>
      <c r="Q74" s="33"/>
      <c r="R74" s="33"/>
      <c r="S74" s="33"/>
      <c r="T74" s="33"/>
      <c r="U74" s="33"/>
      <c r="V74" s="33"/>
      <c r="W74" s="55" t="str">
        <f t="shared" si="25"/>
        <v>-</v>
      </c>
      <c r="X74" s="55" t="str">
        <f t="shared" si="26"/>
        <v>-</v>
      </c>
      <c r="Y74" s="55">
        <f>IF(ISBLANK($D74),0,VLOOKUP($D74,Listen!$A$2:$C$45,2,FALSE))</f>
        <v>0</v>
      </c>
      <c r="Z74" s="55">
        <f>IF(ISBLANK($D74),0,VLOOKUP($D74,Listen!$A$2:$C$45,3,FALSE))</f>
        <v>0</v>
      </c>
      <c r="AA74" s="45">
        <f t="shared" si="37"/>
        <v>0</v>
      </c>
      <c r="AB74" s="45">
        <f t="shared" si="37"/>
        <v>0</v>
      </c>
      <c r="AC74" s="45">
        <f>IFERROR(IF(OR($R74&lt;&gt;"Ja",VLOOKUP($D74,Listen!$A$2:$F$45,5,0)="Nein",E74&lt;IF(D74="LNG Anbindungsanlagen gemäß separater Festlegung",2022,2023)),$Y74,$W74),0)</f>
        <v>0</v>
      </c>
      <c r="AD74" s="45">
        <f>IFERROR(IF(OR($R74&lt;&gt;"Ja",VLOOKUP($D74,Listen!$A$2:$F$45,5,0)="Nein",E74&lt;IF(D74="LNG Anbindungsanlagen gemäß separater Festlegung",2022,2023)),$Y74,$W74),0)</f>
        <v>0</v>
      </c>
      <c r="AE74" s="45">
        <f>IFERROR(IF(OR($S74&lt;&gt;"Ja",VLOOKUP($D74,Listen!$A$2:$F$45,6,0)="Nein"),$Y74,$X74),0)</f>
        <v>0</v>
      </c>
      <c r="AF74" s="45">
        <f>IFERROR(IF(OR($S74&lt;&gt;"Ja",VLOOKUP($D74,Listen!$A$2:$F$45,6,0)="Nein"),$Y74,$X74),0)</f>
        <v>0</v>
      </c>
      <c r="AG74" s="45">
        <f>IFERROR(IF(OR($S74&lt;&gt;"Ja",VLOOKUP($D74,Listen!$A$2:$F$45,6,0)="Nein"),$Y74,$X74),0)</f>
        <v>0</v>
      </c>
      <c r="AH74" s="47">
        <f t="shared" si="38"/>
        <v>0</v>
      </c>
      <c r="AI74" s="122">
        <f>IFERROR(IF(VLOOKUP($D74,Listen!$A$2:$F$45,6,0)="Ja",MAX(BC74:BD74),D_SAV!$BC74),0)</f>
        <v>0</v>
      </c>
      <c r="AJ74" s="47">
        <f t="shared" si="39"/>
        <v>0</v>
      </c>
      <c r="AL74" s="262">
        <f t="shared" si="40"/>
        <v>0</v>
      </c>
      <c r="AM74" s="129">
        <f t="shared" si="27"/>
        <v>0</v>
      </c>
      <c r="AN74" s="263">
        <f t="shared" si="41"/>
        <v>0</v>
      </c>
      <c r="AO74" s="262">
        <f t="shared" si="28"/>
        <v>0</v>
      </c>
      <c r="AP74" s="129">
        <f t="shared" si="29"/>
        <v>0</v>
      </c>
      <c r="AQ74" s="263">
        <f t="shared" si="42"/>
        <v>0</v>
      </c>
      <c r="AR74" s="262">
        <f t="shared" si="30"/>
        <v>0</v>
      </c>
      <c r="AS74" s="129">
        <f t="shared" si="31"/>
        <v>0</v>
      </c>
      <c r="AT74" s="263">
        <f t="shared" si="43"/>
        <v>0</v>
      </c>
      <c r="AU74" s="262">
        <f t="shared" si="32"/>
        <v>0</v>
      </c>
      <c r="AV74" s="129">
        <f t="shared" si="33"/>
        <v>0</v>
      </c>
      <c r="AW74" s="263">
        <f t="shared" si="44"/>
        <v>0</v>
      </c>
      <c r="AX74" s="262">
        <f t="shared" si="34"/>
        <v>0</v>
      </c>
      <c r="AY74" s="129">
        <f t="shared" si="35"/>
        <v>0</v>
      </c>
      <c r="AZ74" s="129">
        <f t="shared" si="45"/>
        <v>0</v>
      </c>
      <c r="BA74" s="263">
        <f>IFERROR(IF(VLOOKUP($D74,Listen!$A$2:$F$45,6,0)="Ja",AX74-MAX(AY74:AZ74),AX74-AY74),0)</f>
        <v>0</v>
      </c>
      <c r="BB74" s="262">
        <f t="shared" si="46"/>
        <v>0</v>
      </c>
      <c r="BC74" s="129">
        <f t="shared" si="36"/>
        <v>0</v>
      </c>
      <c r="BD74" s="129">
        <f t="shared" si="47"/>
        <v>0</v>
      </c>
      <c r="BE74" s="263">
        <f>IFERROR(IF(VLOOKUP($D74,Listen!$A$2:$F$45,6,0)="Ja",BB74-MAX(BC74:BD74),BB74-BC74),0)</f>
        <v>0</v>
      </c>
    </row>
    <row r="75" spans="1:57" s="31" customFormat="1" x14ac:dyDescent="0.25">
      <c r="A75" s="189">
        <v>71</v>
      </c>
      <c r="B75" s="135" t="str">
        <f>IF(AND(E75&lt;&gt;0,D75&lt;&gt;0,F75&lt;&gt;0),IF(C75&lt;&gt;0,CONCATENATE(C75,"-AGr",VLOOKUP(D75,Listen!$A$2:$D$45,4,FALSE),"-",E75,"-",F75,),CONCATENATE("AGr",VLOOKUP(D75,Listen!$A$2:$D$45,4,FALSE),"-",E75,"-",F75)),"keine vollständige ID")</f>
        <v>keine vollständige ID</v>
      </c>
      <c r="C75" s="126"/>
      <c r="D75" s="275"/>
      <c r="E75" s="33"/>
      <c r="F75" s="130"/>
      <c r="G75" s="16"/>
      <c r="H75" s="16"/>
      <c r="I75" s="16"/>
      <c r="J75" s="16"/>
      <c r="K75" s="16"/>
      <c r="L75" s="94">
        <f>IF(E75&gt;A_Stammdaten!$B$10,0,G75+H75-J75)</f>
        <v>0</v>
      </c>
      <c r="M75" s="16"/>
      <c r="N75" s="16"/>
      <c r="O75" s="16"/>
      <c r="P75" s="54">
        <f t="shared" si="24"/>
        <v>0</v>
      </c>
      <c r="Q75" s="33"/>
      <c r="R75" s="33"/>
      <c r="S75" s="33"/>
      <c r="T75" s="33"/>
      <c r="U75" s="33"/>
      <c r="V75" s="33"/>
      <c r="W75" s="55" t="str">
        <f t="shared" si="25"/>
        <v>-</v>
      </c>
      <c r="X75" s="55" t="str">
        <f t="shared" si="26"/>
        <v>-</v>
      </c>
      <c r="Y75" s="55">
        <f>IF(ISBLANK($D75),0,VLOOKUP($D75,Listen!$A$2:$C$45,2,FALSE))</f>
        <v>0</v>
      </c>
      <c r="Z75" s="55">
        <f>IF(ISBLANK($D75),0,VLOOKUP($D75,Listen!$A$2:$C$45,3,FALSE))</f>
        <v>0</v>
      </c>
      <c r="AA75" s="45">
        <f t="shared" si="37"/>
        <v>0</v>
      </c>
      <c r="AB75" s="45">
        <f t="shared" si="37"/>
        <v>0</v>
      </c>
      <c r="AC75" s="45">
        <f>IFERROR(IF(OR($R75&lt;&gt;"Ja",VLOOKUP($D75,Listen!$A$2:$F$45,5,0)="Nein",E75&lt;IF(D75="LNG Anbindungsanlagen gemäß separater Festlegung",2022,2023)),$Y75,$W75),0)</f>
        <v>0</v>
      </c>
      <c r="AD75" s="45">
        <f>IFERROR(IF(OR($R75&lt;&gt;"Ja",VLOOKUP($D75,Listen!$A$2:$F$45,5,0)="Nein",E75&lt;IF(D75="LNG Anbindungsanlagen gemäß separater Festlegung",2022,2023)),$Y75,$W75),0)</f>
        <v>0</v>
      </c>
      <c r="AE75" s="45">
        <f>IFERROR(IF(OR($S75&lt;&gt;"Ja",VLOOKUP($D75,Listen!$A$2:$F$45,6,0)="Nein"),$Y75,$X75),0)</f>
        <v>0</v>
      </c>
      <c r="AF75" s="45">
        <f>IFERROR(IF(OR($S75&lt;&gt;"Ja",VLOOKUP($D75,Listen!$A$2:$F$45,6,0)="Nein"),$Y75,$X75),0)</f>
        <v>0</v>
      </c>
      <c r="AG75" s="45">
        <f>IFERROR(IF(OR($S75&lt;&gt;"Ja",VLOOKUP($D75,Listen!$A$2:$F$45,6,0)="Nein"),$Y75,$X75),0)</f>
        <v>0</v>
      </c>
      <c r="AH75" s="47">
        <f t="shared" si="38"/>
        <v>0</v>
      </c>
      <c r="AI75" s="122">
        <f>IFERROR(IF(VLOOKUP($D75,Listen!$A$2:$F$45,6,0)="Ja",MAX(BC75:BD75),D_SAV!$BC75),0)</f>
        <v>0</v>
      </c>
      <c r="AJ75" s="47">
        <f t="shared" si="39"/>
        <v>0</v>
      </c>
      <c r="AL75" s="262">
        <f t="shared" si="40"/>
        <v>0</v>
      </c>
      <c r="AM75" s="129">
        <f t="shared" si="27"/>
        <v>0</v>
      </c>
      <c r="AN75" s="263">
        <f t="shared" si="41"/>
        <v>0</v>
      </c>
      <c r="AO75" s="262">
        <f t="shared" si="28"/>
        <v>0</v>
      </c>
      <c r="AP75" s="129">
        <f t="shared" si="29"/>
        <v>0</v>
      </c>
      <c r="AQ75" s="263">
        <f t="shared" si="42"/>
        <v>0</v>
      </c>
      <c r="AR75" s="262">
        <f t="shared" si="30"/>
        <v>0</v>
      </c>
      <c r="AS75" s="129">
        <f t="shared" si="31"/>
        <v>0</v>
      </c>
      <c r="AT75" s="263">
        <f t="shared" si="43"/>
        <v>0</v>
      </c>
      <c r="AU75" s="262">
        <f t="shared" si="32"/>
        <v>0</v>
      </c>
      <c r="AV75" s="129">
        <f t="shared" si="33"/>
        <v>0</v>
      </c>
      <c r="AW75" s="263">
        <f t="shared" si="44"/>
        <v>0</v>
      </c>
      <c r="AX75" s="262">
        <f t="shared" si="34"/>
        <v>0</v>
      </c>
      <c r="AY75" s="129">
        <f t="shared" si="35"/>
        <v>0</v>
      </c>
      <c r="AZ75" s="129">
        <f t="shared" si="45"/>
        <v>0</v>
      </c>
      <c r="BA75" s="263">
        <f>IFERROR(IF(VLOOKUP($D75,Listen!$A$2:$F$45,6,0)="Ja",AX75-MAX(AY75:AZ75),AX75-AY75),0)</f>
        <v>0</v>
      </c>
      <c r="BB75" s="262">
        <f t="shared" si="46"/>
        <v>0</v>
      </c>
      <c r="BC75" s="129">
        <f t="shared" si="36"/>
        <v>0</v>
      </c>
      <c r="BD75" s="129">
        <f t="shared" si="47"/>
        <v>0</v>
      </c>
      <c r="BE75" s="263">
        <f>IFERROR(IF(VLOOKUP($D75,Listen!$A$2:$F$45,6,0)="Ja",BB75-MAX(BC75:BD75),BB75-BC75),0)</f>
        <v>0</v>
      </c>
    </row>
    <row r="76" spans="1:57" s="31" customFormat="1" x14ac:dyDescent="0.25">
      <c r="A76" s="189">
        <v>72</v>
      </c>
      <c r="B76" s="135" t="str">
        <f>IF(AND(E76&lt;&gt;0,D76&lt;&gt;0,F76&lt;&gt;0),IF(C76&lt;&gt;0,CONCATENATE(C76,"-AGr",VLOOKUP(D76,Listen!$A$2:$D$45,4,FALSE),"-",E76,"-",F76,),CONCATENATE("AGr",VLOOKUP(D76,Listen!$A$2:$D$45,4,FALSE),"-",E76,"-",F76)),"keine vollständige ID")</f>
        <v>keine vollständige ID</v>
      </c>
      <c r="C76" s="126"/>
      <c r="D76" s="275"/>
      <c r="E76" s="33"/>
      <c r="F76" s="130"/>
      <c r="G76" s="16"/>
      <c r="H76" s="16"/>
      <c r="I76" s="16"/>
      <c r="J76" s="16"/>
      <c r="K76" s="16"/>
      <c r="L76" s="94">
        <f>IF(E76&gt;A_Stammdaten!$B$10,0,G76+H76-J76)</f>
        <v>0</v>
      </c>
      <c r="M76" s="16"/>
      <c r="N76" s="16"/>
      <c r="O76" s="16"/>
      <c r="P76" s="54">
        <f t="shared" si="24"/>
        <v>0</v>
      </c>
      <c r="Q76" s="33"/>
      <c r="R76" s="33"/>
      <c r="S76" s="33"/>
      <c r="T76" s="33"/>
      <c r="U76" s="33"/>
      <c r="V76" s="33"/>
      <c r="W76" s="55" t="str">
        <f t="shared" si="25"/>
        <v>-</v>
      </c>
      <c r="X76" s="55" t="str">
        <f t="shared" si="26"/>
        <v>-</v>
      </c>
      <c r="Y76" s="55">
        <f>IF(ISBLANK($D76),0,VLOOKUP($D76,Listen!$A$2:$C$45,2,FALSE))</f>
        <v>0</v>
      </c>
      <c r="Z76" s="55">
        <f>IF(ISBLANK($D76),0,VLOOKUP($D76,Listen!$A$2:$C$45,3,FALSE))</f>
        <v>0</v>
      </c>
      <c r="AA76" s="45">
        <f t="shared" si="37"/>
        <v>0</v>
      </c>
      <c r="AB76" s="45">
        <f t="shared" si="37"/>
        <v>0</v>
      </c>
      <c r="AC76" s="45">
        <f>IFERROR(IF(OR($R76&lt;&gt;"Ja",VLOOKUP($D76,Listen!$A$2:$F$45,5,0)="Nein",E76&lt;IF(D76="LNG Anbindungsanlagen gemäß separater Festlegung",2022,2023)),$Y76,$W76),0)</f>
        <v>0</v>
      </c>
      <c r="AD76" s="45">
        <f>IFERROR(IF(OR($R76&lt;&gt;"Ja",VLOOKUP($D76,Listen!$A$2:$F$45,5,0)="Nein",E76&lt;IF(D76="LNG Anbindungsanlagen gemäß separater Festlegung",2022,2023)),$Y76,$W76),0)</f>
        <v>0</v>
      </c>
      <c r="AE76" s="45">
        <f>IFERROR(IF(OR($S76&lt;&gt;"Ja",VLOOKUP($D76,Listen!$A$2:$F$45,6,0)="Nein"),$Y76,$X76),0)</f>
        <v>0</v>
      </c>
      <c r="AF76" s="45">
        <f>IFERROR(IF(OR($S76&lt;&gt;"Ja",VLOOKUP($D76,Listen!$A$2:$F$45,6,0)="Nein"),$Y76,$X76),0)</f>
        <v>0</v>
      </c>
      <c r="AG76" s="45">
        <f>IFERROR(IF(OR($S76&lt;&gt;"Ja",VLOOKUP($D76,Listen!$A$2:$F$45,6,0)="Nein"),$Y76,$X76),0)</f>
        <v>0</v>
      </c>
      <c r="AH76" s="47">
        <f t="shared" si="38"/>
        <v>0</v>
      </c>
      <c r="AI76" s="122">
        <f>IFERROR(IF(VLOOKUP($D76,Listen!$A$2:$F$45,6,0)="Ja",MAX(BC76:BD76),D_SAV!$BC76),0)</f>
        <v>0</v>
      </c>
      <c r="AJ76" s="47">
        <f t="shared" si="39"/>
        <v>0</v>
      </c>
      <c r="AL76" s="262">
        <f t="shared" si="40"/>
        <v>0</v>
      </c>
      <c r="AM76" s="129">
        <f t="shared" si="27"/>
        <v>0</v>
      </c>
      <c r="AN76" s="263">
        <f t="shared" si="41"/>
        <v>0</v>
      </c>
      <c r="AO76" s="262">
        <f t="shared" si="28"/>
        <v>0</v>
      </c>
      <c r="AP76" s="129">
        <f t="shared" si="29"/>
        <v>0</v>
      </c>
      <c r="AQ76" s="263">
        <f t="shared" si="42"/>
        <v>0</v>
      </c>
      <c r="AR76" s="262">
        <f t="shared" si="30"/>
        <v>0</v>
      </c>
      <c r="AS76" s="129">
        <f t="shared" si="31"/>
        <v>0</v>
      </c>
      <c r="AT76" s="263">
        <f t="shared" si="43"/>
        <v>0</v>
      </c>
      <c r="AU76" s="262">
        <f t="shared" si="32"/>
        <v>0</v>
      </c>
      <c r="AV76" s="129">
        <f t="shared" si="33"/>
        <v>0</v>
      </c>
      <c r="AW76" s="263">
        <f t="shared" si="44"/>
        <v>0</v>
      </c>
      <c r="AX76" s="262">
        <f t="shared" si="34"/>
        <v>0</v>
      </c>
      <c r="AY76" s="129">
        <f t="shared" si="35"/>
        <v>0</v>
      </c>
      <c r="AZ76" s="129">
        <f t="shared" si="45"/>
        <v>0</v>
      </c>
      <c r="BA76" s="263">
        <f>IFERROR(IF(VLOOKUP($D76,Listen!$A$2:$F$45,6,0)="Ja",AX76-MAX(AY76:AZ76),AX76-AY76),0)</f>
        <v>0</v>
      </c>
      <c r="BB76" s="262">
        <f t="shared" si="46"/>
        <v>0</v>
      </c>
      <c r="BC76" s="129">
        <f t="shared" si="36"/>
        <v>0</v>
      </c>
      <c r="BD76" s="129">
        <f t="shared" si="47"/>
        <v>0</v>
      </c>
      <c r="BE76" s="263">
        <f>IFERROR(IF(VLOOKUP($D76,Listen!$A$2:$F$45,6,0)="Ja",BB76-MAX(BC76:BD76),BB76-BC76),0)</f>
        <v>0</v>
      </c>
    </row>
    <row r="77" spans="1:57" s="31" customFormat="1" x14ac:dyDescent="0.25">
      <c r="A77" s="189">
        <v>73</v>
      </c>
      <c r="B77" s="135" t="str">
        <f>IF(AND(E77&lt;&gt;0,D77&lt;&gt;0,F77&lt;&gt;0),IF(C77&lt;&gt;0,CONCATENATE(C77,"-AGr",VLOOKUP(D77,Listen!$A$2:$D$45,4,FALSE),"-",E77,"-",F77,),CONCATENATE("AGr",VLOOKUP(D77,Listen!$A$2:$D$45,4,FALSE),"-",E77,"-",F77)),"keine vollständige ID")</f>
        <v>keine vollständige ID</v>
      </c>
      <c r="C77" s="126"/>
      <c r="D77" s="275"/>
      <c r="E77" s="33"/>
      <c r="F77" s="130"/>
      <c r="G77" s="16"/>
      <c r="H77" s="16"/>
      <c r="I77" s="16"/>
      <c r="J77" s="16"/>
      <c r="K77" s="16"/>
      <c r="L77" s="94">
        <f>IF(E77&gt;A_Stammdaten!$B$10,0,G77+H77-J77)</f>
        <v>0</v>
      </c>
      <c r="M77" s="16"/>
      <c r="N77" s="16"/>
      <c r="O77" s="16"/>
      <c r="P77" s="54">
        <f t="shared" si="24"/>
        <v>0</v>
      </c>
      <c r="Q77" s="33"/>
      <c r="R77" s="33"/>
      <c r="S77" s="33"/>
      <c r="T77" s="33"/>
      <c r="U77" s="33"/>
      <c r="V77" s="33"/>
      <c r="W77" s="55" t="str">
        <f t="shared" si="25"/>
        <v>-</v>
      </c>
      <c r="X77" s="55" t="str">
        <f t="shared" si="26"/>
        <v>-</v>
      </c>
      <c r="Y77" s="55">
        <f>IF(ISBLANK($D77),0,VLOOKUP($D77,Listen!$A$2:$C$45,2,FALSE))</f>
        <v>0</v>
      </c>
      <c r="Z77" s="55">
        <f>IF(ISBLANK($D77),0,VLOOKUP($D77,Listen!$A$2:$C$45,3,FALSE))</f>
        <v>0</v>
      </c>
      <c r="AA77" s="45">
        <f t="shared" si="37"/>
        <v>0</v>
      </c>
      <c r="AB77" s="45">
        <f t="shared" si="37"/>
        <v>0</v>
      </c>
      <c r="AC77" s="45">
        <f>IFERROR(IF(OR($R77&lt;&gt;"Ja",VLOOKUP($D77,Listen!$A$2:$F$45,5,0)="Nein",E77&lt;IF(D77="LNG Anbindungsanlagen gemäß separater Festlegung",2022,2023)),$Y77,$W77),0)</f>
        <v>0</v>
      </c>
      <c r="AD77" s="45">
        <f>IFERROR(IF(OR($R77&lt;&gt;"Ja",VLOOKUP($D77,Listen!$A$2:$F$45,5,0)="Nein",E77&lt;IF(D77="LNG Anbindungsanlagen gemäß separater Festlegung",2022,2023)),$Y77,$W77),0)</f>
        <v>0</v>
      </c>
      <c r="AE77" s="45">
        <f>IFERROR(IF(OR($S77&lt;&gt;"Ja",VLOOKUP($D77,Listen!$A$2:$F$45,6,0)="Nein"),$Y77,$X77),0)</f>
        <v>0</v>
      </c>
      <c r="AF77" s="45">
        <f>IFERROR(IF(OR($S77&lt;&gt;"Ja",VLOOKUP($D77,Listen!$A$2:$F$45,6,0)="Nein"),$Y77,$X77),0)</f>
        <v>0</v>
      </c>
      <c r="AG77" s="45">
        <f>IFERROR(IF(OR($S77&lt;&gt;"Ja",VLOOKUP($D77,Listen!$A$2:$F$45,6,0)="Nein"),$Y77,$X77),0)</f>
        <v>0</v>
      </c>
      <c r="AH77" s="47">
        <f t="shared" si="38"/>
        <v>0</v>
      </c>
      <c r="AI77" s="122">
        <f>IFERROR(IF(VLOOKUP($D77,Listen!$A$2:$F$45,6,0)="Ja",MAX(BC77:BD77),D_SAV!$BC77),0)</f>
        <v>0</v>
      </c>
      <c r="AJ77" s="47">
        <f t="shared" si="39"/>
        <v>0</v>
      </c>
      <c r="AL77" s="262">
        <f t="shared" si="40"/>
        <v>0</v>
      </c>
      <c r="AM77" s="129">
        <f t="shared" si="27"/>
        <v>0</v>
      </c>
      <c r="AN77" s="263">
        <f t="shared" si="41"/>
        <v>0</v>
      </c>
      <c r="AO77" s="262">
        <f t="shared" si="28"/>
        <v>0</v>
      </c>
      <c r="AP77" s="129">
        <f t="shared" si="29"/>
        <v>0</v>
      </c>
      <c r="AQ77" s="263">
        <f t="shared" si="42"/>
        <v>0</v>
      </c>
      <c r="AR77" s="262">
        <f t="shared" si="30"/>
        <v>0</v>
      </c>
      <c r="AS77" s="129">
        <f t="shared" si="31"/>
        <v>0</v>
      </c>
      <c r="AT77" s="263">
        <f t="shared" si="43"/>
        <v>0</v>
      </c>
      <c r="AU77" s="262">
        <f t="shared" si="32"/>
        <v>0</v>
      </c>
      <c r="AV77" s="129">
        <f t="shared" si="33"/>
        <v>0</v>
      </c>
      <c r="AW77" s="263">
        <f t="shared" si="44"/>
        <v>0</v>
      </c>
      <c r="AX77" s="262">
        <f t="shared" si="34"/>
        <v>0</v>
      </c>
      <c r="AY77" s="129">
        <f t="shared" si="35"/>
        <v>0</v>
      </c>
      <c r="AZ77" s="129">
        <f t="shared" si="45"/>
        <v>0</v>
      </c>
      <c r="BA77" s="263">
        <f>IFERROR(IF(VLOOKUP($D77,Listen!$A$2:$F$45,6,0)="Ja",AX77-MAX(AY77:AZ77),AX77-AY77),0)</f>
        <v>0</v>
      </c>
      <c r="BB77" s="262">
        <f t="shared" si="46"/>
        <v>0</v>
      </c>
      <c r="BC77" s="129">
        <f t="shared" si="36"/>
        <v>0</v>
      </c>
      <c r="BD77" s="129">
        <f t="shared" si="47"/>
        <v>0</v>
      </c>
      <c r="BE77" s="263">
        <f>IFERROR(IF(VLOOKUP($D77,Listen!$A$2:$F$45,6,0)="Ja",BB77-MAX(BC77:BD77),BB77-BC77),0)</f>
        <v>0</v>
      </c>
    </row>
    <row r="78" spans="1:57" s="31" customFormat="1" x14ac:dyDescent="0.25">
      <c r="A78" s="189">
        <v>74</v>
      </c>
      <c r="B78" s="135" t="str">
        <f>IF(AND(E78&lt;&gt;0,D78&lt;&gt;0,F78&lt;&gt;0),IF(C78&lt;&gt;0,CONCATENATE(C78,"-AGr",VLOOKUP(D78,Listen!$A$2:$D$45,4,FALSE),"-",E78,"-",F78,),CONCATENATE("AGr",VLOOKUP(D78,Listen!$A$2:$D$45,4,FALSE),"-",E78,"-",F78)),"keine vollständige ID")</f>
        <v>keine vollständige ID</v>
      </c>
      <c r="C78" s="126"/>
      <c r="D78" s="275"/>
      <c r="E78" s="33"/>
      <c r="F78" s="130"/>
      <c r="G78" s="16"/>
      <c r="H78" s="16"/>
      <c r="I78" s="16"/>
      <c r="J78" s="16"/>
      <c r="K78" s="16"/>
      <c r="L78" s="94">
        <f>IF(E78&gt;A_Stammdaten!$B$10,0,G78+H78-J78)</f>
        <v>0</v>
      </c>
      <c r="M78" s="16"/>
      <c r="N78" s="16"/>
      <c r="O78" s="16"/>
      <c r="P78" s="54">
        <f t="shared" si="24"/>
        <v>0</v>
      </c>
      <c r="Q78" s="33"/>
      <c r="R78" s="33"/>
      <c r="S78" s="33"/>
      <c r="T78" s="33"/>
      <c r="U78" s="33"/>
      <c r="V78" s="33"/>
      <c r="W78" s="55" t="str">
        <f t="shared" si="25"/>
        <v>-</v>
      </c>
      <c r="X78" s="55" t="str">
        <f t="shared" si="26"/>
        <v>-</v>
      </c>
      <c r="Y78" s="55">
        <f>IF(ISBLANK($D78),0,VLOOKUP($D78,Listen!$A$2:$C$45,2,FALSE))</f>
        <v>0</v>
      </c>
      <c r="Z78" s="55">
        <f>IF(ISBLANK($D78),0,VLOOKUP($D78,Listen!$A$2:$C$45,3,FALSE))</f>
        <v>0</v>
      </c>
      <c r="AA78" s="45">
        <f t="shared" si="37"/>
        <v>0</v>
      </c>
      <c r="AB78" s="45">
        <f t="shared" si="37"/>
        <v>0</v>
      </c>
      <c r="AC78" s="45">
        <f>IFERROR(IF(OR($R78&lt;&gt;"Ja",VLOOKUP($D78,Listen!$A$2:$F$45,5,0)="Nein",E78&lt;IF(D78="LNG Anbindungsanlagen gemäß separater Festlegung",2022,2023)),$Y78,$W78),0)</f>
        <v>0</v>
      </c>
      <c r="AD78" s="45">
        <f>IFERROR(IF(OR($R78&lt;&gt;"Ja",VLOOKUP($D78,Listen!$A$2:$F$45,5,0)="Nein",E78&lt;IF(D78="LNG Anbindungsanlagen gemäß separater Festlegung",2022,2023)),$Y78,$W78),0)</f>
        <v>0</v>
      </c>
      <c r="AE78" s="45">
        <f>IFERROR(IF(OR($S78&lt;&gt;"Ja",VLOOKUP($D78,Listen!$A$2:$F$45,6,0)="Nein"),$Y78,$X78),0)</f>
        <v>0</v>
      </c>
      <c r="AF78" s="45">
        <f>IFERROR(IF(OR($S78&lt;&gt;"Ja",VLOOKUP($D78,Listen!$A$2:$F$45,6,0)="Nein"),$Y78,$X78),0)</f>
        <v>0</v>
      </c>
      <c r="AG78" s="45">
        <f>IFERROR(IF(OR($S78&lt;&gt;"Ja",VLOOKUP($D78,Listen!$A$2:$F$45,6,0)="Nein"),$Y78,$X78),0)</f>
        <v>0</v>
      </c>
      <c r="AH78" s="47">
        <f t="shared" si="38"/>
        <v>0</v>
      </c>
      <c r="AI78" s="122">
        <f>IFERROR(IF(VLOOKUP($D78,Listen!$A$2:$F$45,6,0)="Ja",MAX(BC78:BD78),D_SAV!$BC78),0)</f>
        <v>0</v>
      </c>
      <c r="AJ78" s="47">
        <f t="shared" si="39"/>
        <v>0</v>
      </c>
      <c r="AL78" s="262">
        <f t="shared" si="40"/>
        <v>0</v>
      </c>
      <c r="AM78" s="129">
        <f t="shared" si="27"/>
        <v>0</v>
      </c>
      <c r="AN78" s="263">
        <f t="shared" si="41"/>
        <v>0</v>
      </c>
      <c r="AO78" s="262">
        <f t="shared" si="28"/>
        <v>0</v>
      </c>
      <c r="AP78" s="129">
        <f t="shared" si="29"/>
        <v>0</v>
      </c>
      <c r="AQ78" s="263">
        <f t="shared" si="42"/>
        <v>0</v>
      </c>
      <c r="AR78" s="262">
        <f t="shared" si="30"/>
        <v>0</v>
      </c>
      <c r="AS78" s="129">
        <f t="shared" si="31"/>
        <v>0</v>
      </c>
      <c r="AT78" s="263">
        <f t="shared" si="43"/>
        <v>0</v>
      </c>
      <c r="AU78" s="262">
        <f t="shared" si="32"/>
        <v>0</v>
      </c>
      <c r="AV78" s="129">
        <f t="shared" si="33"/>
        <v>0</v>
      </c>
      <c r="AW78" s="263">
        <f t="shared" si="44"/>
        <v>0</v>
      </c>
      <c r="AX78" s="262">
        <f t="shared" si="34"/>
        <v>0</v>
      </c>
      <c r="AY78" s="129">
        <f t="shared" si="35"/>
        <v>0</v>
      </c>
      <c r="AZ78" s="129">
        <f t="shared" si="45"/>
        <v>0</v>
      </c>
      <c r="BA78" s="263">
        <f>IFERROR(IF(VLOOKUP($D78,Listen!$A$2:$F$45,6,0)="Ja",AX78-MAX(AY78:AZ78),AX78-AY78),0)</f>
        <v>0</v>
      </c>
      <c r="BB78" s="262">
        <f t="shared" si="46"/>
        <v>0</v>
      </c>
      <c r="BC78" s="129">
        <f t="shared" si="36"/>
        <v>0</v>
      </c>
      <c r="BD78" s="129">
        <f t="shared" si="47"/>
        <v>0</v>
      </c>
      <c r="BE78" s="263">
        <f>IFERROR(IF(VLOOKUP($D78,Listen!$A$2:$F$45,6,0)="Ja",BB78-MAX(BC78:BD78),BB78-BC78),0)</f>
        <v>0</v>
      </c>
    </row>
    <row r="79" spans="1:57" s="31" customFormat="1" x14ac:dyDescent="0.25">
      <c r="A79" s="189">
        <v>75</v>
      </c>
      <c r="B79" s="135" t="str">
        <f>IF(AND(E79&lt;&gt;0,D79&lt;&gt;0,F79&lt;&gt;0),IF(C79&lt;&gt;0,CONCATENATE(C79,"-AGr",VLOOKUP(D79,Listen!$A$2:$D$45,4,FALSE),"-",E79,"-",F79,),CONCATENATE("AGr",VLOOKUP(D79,Listen!$A$2:$D$45,4,FALSE),"-",E79,"-",F79)),"keine vollständige ID")</f>
        <v>keine vollständige ID</v>
      </c>
      <c r="C79" s="126"/>
      <c r="D79" s="275"/>
      <c r="E79" s="33"/>
      <c r="F79" s="130"/>
      <c r="G79" s="16"/>
      <c r="H79" s="16"/>
      <c r="I79" s="16"/>
      <c r="J79" s="16"/>
      <c r="K79" s="16"/>
      <c r="L79" s="94">
        <f>IF(E79&gt;A_Stammdaten!$B$10,0,G79+H79-J79)</f>
        <v>0</v>
      </c>
      <c r="M79" s="16"/>
      <c r="N79" s="16"/>
      <c r="O79" s="16"/>
      <c r="P79" s="54">
        <f t="shared" si="24"/>
        <v>0</v>
      </c>
      <c r="Q79" s="33"/>
      <c r="R79" s="33"/>
      <c r="S79" s="33"/>
      <c r="T79" s="33"/>
      <c r="U79" s="33"/>
      <c r="V79" s="33"/>
      <c r="W79" s="55" t="str">
        <f t="shared" si="25"/>
        <v>-</v>
      </c>
      <c r="X79" s="55" t="str">
        <f t="shared" si="26"/>
        <v>-</v>
      </c>
      <c r="Y79" s="55">
        <f>IF(ISBLANK($D79),0,VLOOKUP($D79,Listen!$A$2:$C$45,2,FALSE))</f>
        <v>0</v>
      </c>
      <c r="Z79" s="55">
        <f>IF(ISBLANK($D79),0,VLOOKUP($D79,Listen!$A$2:$C$45,3,FALSE))</f>
        <v>0</v>
      </c>
      <c r="AA79" s="45">
        <f t="shared" si="37"/>
        <v>0</v>
      </c>
      <c r="AB79" s="45">
        <f t="shared" si="37"/>
        <v>0</v>
      </c>
      <c r="AC79" s="45">
        <f>IFERROR(IF(OR($R79&lt;&gt;"Ja",VLOOKUP($D79,Listen!$A$2:$F$45,5,0)="Nein",E79&lt;IF(D79="LNG Anbindungsanlagen gemäß separater Festlegung",2022,2023)),$Y79,$W79),0)</f>
        <v>0</v>
      </c>
      <c r="AD79" s="45">
        <f>IFERROR(IF(OR($R79&lt;&gt;"Ja",VLOOKUP($D79,Listen!$A$2:$F$45,5,0)="Nein",E79&lt;IF(D79="LNG Anbindungsanlagen gemäß separater Festlegung",2022,2023)),$Y79,$W79),0)</f>
        <v>0</v>
      </c>
      <c r="AE79" s="45">
        <f>IFERROR(IF(OR($S79&lt;&gt;"Ja",VLOOKUP($D79,Listen!$A$2:$F$45,6,0)="Nein"),$Y79,$X79),0)</f>
        <v>0</v>
      </c>
      <c r="AF79" s="45">
        <f>IFERROR(IF(OR($S79&lt;&gt;"Ja",VLOOKUP($D79,Listen!$A$2:$F$45,6,0)="Nein"),$Y79,$X79),0)</f>
        <v>0</v>
      </c>
      <c r="AG79" s="45">
        <f>IFERROR(IF(OR($S79&lt;&gt;"Ja",VLOOKUP($D79,Listen!$A$2:$F$45,6,0)="Nein"),$Y79,$X79),0)</f>
        <v>0</v>
      </c>
      <c r="AH79" s="47">
        <f t="shared" si="38"/>
        <v>0</v>
      </c>
      <c r="AI79" s="122">
        <f>IFERROR(IF(VLOOKUP($D79,Listen!$A$2:$F$45,6,0)="Ja",MAX(BC79:BD79),D_SAV!$BC79),0)</f>
        <v>0</v>
      </c>
      <c r="AJ79" s="47">
        <f t="shared" si="39"/>
        <v>0</v>
      </c>
      <c r="AL79" s="262">
        <f t="shared" si="40"/>
        <v>0</v>
      </c>
      <c r="AM79" s="129">
        <f t="shared" si="27"/>
        <v>0</v>
      </c>
      <c r="AN79" s="263">
        <f t="shared" si="41"/>
        <v>0</v>
      </c>
      <c r="AO79" s="262">
        <f t="shared" si="28"/>
        <v>0</v>
      </c>
      <c r="AP79" s="129">
        <f t="shared" si="29"/>
        <v>0</v>
      </c>
      <c r="AQ79" s="263">
        <f t="shared" si="42"/>
        <v>0</v>
      </c>
      <c r="AR79" s="262">
        <f t="shared" si="30"/>
        <v>0</v>
      </c>
      <c r="AS79" s="129">
        <f t="shared" si="31"/>
        <v>0</v>
      </c>
      <c r="AT79" s="263">
        <f t="shared" si="43"/>
        <v>0</v>
      </c>
      <c r="AU79" s="262">
        <f t="shared" si="32"/>
        <v>0</v>
      </c>
      <c r="AV79" s="129">
        <f t="shared" si="33"/>
        <v>0</v>
      </c>
      <c r="AW79" s="263">
        <f t="shared" si="44"/>
        <v>0</v>
      </c>
      <c r="AX79" s="262">
        <f t="shared" si="34"/>
        <v>0</v>
      </c>
      <c r="AY79" s="129">
        <f t="shared" si="35"/>
        <v>0</v>
      </c>
      <c r="AZ79" s="129">
        <f t="shared" si="45"/>
        <v>0</v>
      </c>
      <c r="BA79" s="263">
        <f>IFERROR(IF(VLOOKUP($D79,Listen!$A$2:$F$45,6,0)="Ja",AX79-MAX(AY79:AZ79),AX79-AY79),0)</f>
        <v>0</v>
      </c>
      <c r="BB79" s="262">
        <f t="shared" si="46"/>
        <v>0</v>
      </c>
      <c r="BC79" s="129">
        <f t="shared" si="36"/>
        <v>0</v>
      </c>
      <c r="BD79" s="129">
        <f t="shared" si="47"/>
        <v>0</v>
      </c>
      <c r="BE79" s="263">
        <f>IFERROR(IF(VLOOKUP($D79,Listen!$A$2:$F$45,6,0)="Ja",BB79-MAX(BC79:BD79),BB79-BC79),0)</f>
        <v>0</v>
      </c>
    </row>
    <row r="80" spans="1:57" s="31" customFormat="1" x14ac:dyDescent="0.25">
      <c r="A80" s="189">
        <v>76</v>
      </c>
      <c r="B80" s="135" t="str">
        <f>IF(AND(E80&lt;&gt;0,D80&lt;&gt;0,F80&lt;&gt;0),IF(C80&lt;&gt;0,CONCATENATE(C80,"-AGr",VLOOKUP(D80,Listen!$A$2:$D$45,4,FALSE),"-",E80,"-",F80,),CONCATENATE("AGr",VLOOKUP(D80,Listen!$A$2:$D$45,4,FALSE),"-",E80,"-",F80)),"keine vollständige ID")</f>
        <v>keine vollständige ID</v>
      </c>
      <c r="C80" s="126"/>
      <c r="D80" s="275"/>
      <c r="E80" s="33"/>
      <c r="F80" s="130"/>
      <c r="G80" s="16"/>
      <c r="H80" s="16"/>
      <c r="I80" s="16"/>
      <c r="J80" s="16"/>
      <c r="K80" s="16"/>
      <c r="L80" s="94">
        <f>IF(E80&gt;A_Stammdaten!$B$10,0,G80+H80-J80)</f>
        <v>0</v>
      </c>
      <c r="M80" s="16"/>
      <c r="N80" s="16"/>
      <c r="O80" s="16"/>
      <c r="P80" s="54">
        <f t="shared" si="24"/>
        <v>0</v>
      </c>
      <c r="Q80" s="33"/>
      <c r="R80" s="33"/>
      <c r="S80" s="33"/>
      <c r="T80" s="33"/>
      <c r="U80" s="33"/>
      <c r="V80" s="33"/>
      <c r="W80" s="55" t="str">
        <f t="shared" si="25"/>
        <v>-</v>
      </c>
      <c r="X80" s="55" t="str">
        <f t="shared" si="26"/>
        <v>-</v>
      </c>
      <c r="Y80" s="55">
        <f>IF(ISBLANK($D80),0,VLOOKUP($D80,Listen!$A$2:$C$45,2,FALSE))</f>
        <v>0</v>
      </c>
      <c r="Z80" s="55">
        <f>IF(ISBLANK($D80),0,VLOOKUP($D80,Listen!$A$2:$C$45,3,FALSE))</f>
        <v>0</v>
      </c>
      <c r="AA80" s="45">
        <f t="shared" si="37"/>
        <v>0</v>
      </c>
      <c r="AB80" s="45">
        <f t="shared" si="37"/>
        <v>0</v>
      </c>
      <c r="AC80" s="45">
        <f>IFERROR(IF(OR($R80&lt;&gt;"Ja",VLOOKUP($D80,Listen!$A$2:$F$45,5,0)="Nein",E80&lt;IF(D80="LNG Anbindungsanlagen gemäß separater Festlegung",2022,2023)),$Y80,$W80),0)</f>
        <v>0</v>
      </c>
      <c r="AD80" s="45">
        <f>IFERROR(IF(OR($R80&lt;&gt;"Ja",VLOOKUP($D80,Listen!$A$2:$F$45,5,0)="Nein",E80&lt;IF(D80="LNG Anbindungsanlagen gemäß separater Festlegung",2022,2023)),$Y80,$W80),0)</f>
        <v>0</v>
      </c>
      <c r="AE80" s="45">
        <f>IFERROR(IF(OR($S80&lt;&gt;"Ja",VLOOKUP($D80,Listen!$A$2:$F$45,6,0)="Nein"),$Y80,$X80),0)</f>
        <v>0</v>
      </c>
      <c r="AF80" s="45">
        <f>IFERROR(IF(OR($S80&lt;&gt;"Ja",VLOOKUP($D80,Listen!$A$2:$F$45,6,0)="Nein"),$Y80,$X80),0)</f>
        <v>0</v>
      </c>
      <c r="AG80" s="45">
        <f>IFERROR(IF(OR($S80&lt;&gt;"Ja",VLOOKUP($D80,Listen!$A$2:$F$45,6,0)="Nein"),$Y80,$X80),0)</f>
        <v>0</v>
      </c>
      <c r="AH80" s="47">
        <f t="shared" si="38"/>
        <v>0</v>
      </c>
      <c r="AI80" s="122">
        <f>IFERROR(IF(VLOOKUP($D80,Listen!$A$2:$F$45,6,0)="Ja",MAX(BC80:BD80),D_SAV!$BC80),0)</f>
        <v>0</v>
      </c>
      <c r="AJ80" s="47">
        <f t="shared" si="39"/>
        <v>0</v>
      </c>
      <c r="AL80" s="262">
        <f t="shared" si="40"/>
        <v>0</v>
      </c>
      <c r="AM80" s="129">
        <f t="shared" si="27"/>
        <v>0</v>
      </c>
      <c r="AN80" s="263">
        <f t="shared" si="41"/>
        <v>0</v>
      </c>
      <c r="AO80" s="262">
        <f t="shared" si="28"/>
        <v>0</v>
      </c>
      <c r="AP80" s="129">
        <f t="shared" si="29"/>
        <v>0</v>
      </c>
      <c r="AQ80" s="263">
        <f t="shared" si="42"/>
        <v>0</v>
      </c>
      <c r="AR80" s="262">
        <f t="shared" si="30"/>
        <v>0</v>
      </c>
      <c r="AS80" s="129">
        <f t="shared" si="31"/>
        <v>0</v>
      </c>
      <c r="AT80" s="263">
        <f t="shared" si="43"/>
        <v>0</v>
      </c>
      <c r="AU80" s="262">
        <f t="shared" si="32"/>
        <v>0</v>
      </c>
      <c r="AV80" s="129">
        <f t="shared" si="33"/>
        <v>0</v>
      </c>
      <c r="AW80" s="263">
        <f t="shared" si="44"/>
        <v>0</v>
      </c>
      <c r="AX80" s="262">
        <f t="shared" si="34"/>
        <v>0</v>
      </c>
      <c r="AY80" s="129">
        <f t="shared" si="35"/>
        <v>0</v>
      </c>
      <c r="AZ80" s="129">
        <f t="shared" si="45"/>
        <v>0</v>
      </c>
      <c r="BA80" s="263">
        <f>IFERROR(IF(VLOOKUP($D80,Listen!$A$2:$F$45,6,0)="Ja",AX80-MAX(AY80:AZ80),AX80-AY80),0)</f>
        <v>0</v>
      </c>
      <c r="BB80" s="262">
        <f t="shared" si="46"/>
        <v>0</v>
      </c>
      <c r="BC80" s="129">
        <f t="shared" si="36"/>
        <v>0</v>
      </c>
      <c r="BD80" s="129">
        <f t="shared" si="47"/>
        <v>0</v>
      </c>
      <c r="BE80" s="263">
        <f>IFERROR(IF(VLOOKUP($D80,Listen!$A$2:$F$45,6,0)="Ja",BB80-MAX(BC80:BD80),BB80-BC80),0)</f>
        <v>0</v>
      </c>
    </row>
    <row r="81" spans="1:57" s="31" customFormat="1" x14ac:dyDescent="0.25">
      <c r="A81" s="189">
        <v>77</v>
      </c>
      <c r="B81" s="135" t="str">
        <f>IF(AND(E81&lt;&gt;0,D81&lt;&gt;0,F81&lt;&gt;0),IF(C81&lt;&gt;0,CONCATENATE(C81,"-AGr",VLOOKUP(D81,Listen!$A$2:$D$45,4,FALSE),"-",E81,"-",F81,),CONCATENATE("AGr",VLOOKUP(D81,Listen!$A$2:$D$45,4,FALSE),"-",E81,"-",F81)),"keine vollständige ID")</f>
        <v>keine vollständige ID</v>
      </c>
      <c r="C81" s="126"/>
      <c r="D81" s="275"/>
      <c r="E81" s="33"/>
      <c r="F81" s="130"/>
      <c r="G81" s="16"/>
      <c r="H81" s="16"/>
      <c r="I81" s="16"/>
      <c r="J81" s="16"/>
      <c r="K81" s="16"/>
      <c r="L81" s="94">
        <f>IF(E81&gt;A_Stammdaten!$B$10,0,G81+H81-J81)</f>
        <v>0</v>
      </c>
      <c r="M81" s="16"/>
      <c r="N81" s="16"/>
      <c r="O81" s="16"/>
      <c r="P81" s="54">
        <f t="shared" si="24"/>
        <v>0</v>
      </c>
      <c r="Q81" s="33"/>
      <c r="R81" s="33"/>
      <c r="S81" s="33"/>
      <c r="T81" s="33"/>
      <c r="U81" s="33"/>
      <c r="V81" s="33"/>
      <c r="W81" s="55" t="str">
        <f t="shared" si="25"/>
        <v>-</v>
      </c>
      <c r="X81" s="55" t="str">
        <f t="shared" si="26"/>
        <v>-</v>
      </c>
      <c r="Y81" s="55">
        <f>IF(ISBLANK($D81),0,VLOOKUP($D81,Listen!$A$2:$C$45,2,FALSE))</f>
        <v>0</v>
      </c>
      <c r="Z81" s="55">
        <f>IF(ISBLANK($D81),0,VLOOKUP($D81,Listen!$A$2:$C$45,3,FALSE))</f>
        <v>0</v>
      </c>
      <c r="AA81" s="45">
        <f t="shared" si="37"/>
        <v>0</v>
      </c>
      <c r="AB81" s="45">
        <f t="shared" si="37"/>
        <v>0</v>
      </c>
      <c r="AC81" s="45">
        <f>IFERROR(IF(OR($R81&lt;&gt;"Ja",VLOOKUP($D81,Listen!$A$2:$F$45,5,0)="Nein",E81&lt;IF(D81="LNG Anbindungsanlagen gemäß separater Festlegung",2022,2023)),$Y81,$W81),0)</f>
        <v>0</v>
      </c>
      <c r="AD81" s="45">
        <f>IFERROR(IF(OR($R81&lt;&gt;"Ja",VLOOKUP($D81,Listen!$A$2:$F$45,5,0)="Nein",E81&lt;IF(D81="LNG Anbindungsanlagen gemäß separater Festlegung",2022,2023)),$Y81,$W81),0)</f>
        <v>0</v>
      </c>
      <c r="AE81" s="45">
        <f>IFERROR(IF(OR($S81&lt;&gt;"Ja",VLOOKUP($D81,Listen!$A$2:$F$45,6,0)="Nein"),$Y81,$X81),0)</f>
        <v>0</v>
      </c>
      <c r="AF81" s="45">
        <f>IFERROR(IF(OR($S81&lt;&gt;"Ja",VLOOKUP($D81,Listen!$A$2:$F$45,6,0)="Nein"),$Y81,$X81),0)</f>
        <v>0</v>
      </c>
      <c r="AG81" s="45">
        <f>IFERROR(IF(OR($S81&lt;&gt;"Ja",VLOOKUP($D81,Listen!$A$2:$F$45,6,0)="Nein"),$Y81,$X81),0)</f>
        <v>0</v>
      </c>
      <c r="AH81" s="47">
        <f t="shared" si="38"/>
        <v>0</v>
      </c>
      <c r="AI81" s="122">
        <f>IFERROR(IF(VLOOKUP($D81,Listen!$A$2:$F$45,6,0)="Ja",MAX(BC81:BD81),D_SAV!$BC81),0)</f>
        <v>0</v>
      </c>
      <c r="AJ81" s="47">
        <f t="shared" si="39"/>
        <v>0</v>
      </c>
      <c r="AL81" s="262">
        <f t="shared" si="40"/>
        <v>0</v>
      </c>
      <c r="AM81" s="129">
        <f t="shared" si="27"/>
        <v>0</v>
      </c>
      <c r="AN81" s="263">
        <f t="shared" si="41"/>
        <v>0</v>
      </c>
      <c r="AO81" s="262">
        <f t="shared" si="28"/>
        <v>0</v>
      </c>
      <c r="AP81" s="129">
        <f t="shared" si="29"/>
        <v>0</v>
      </c>
      <c r="AQ81" s="263">
        <f t="shared" si="42"/>
        <v>0</v>
      </c>
      <c r="AR81" s="262">
        <f t="shared" si="30"/>
        <v>0</v>
      </c>
      <c r="AS81" s="129">
        <f t="shared" si="31"/>
        <v>0</v>
      </c>
      <c r="AT81" s="263">
        <f t="shared" si="43"/>
        <v>0</v>
      </c>
      <c r="AU81" s="262">
        <f t="shared" si="32"/>
        <v>0</v>
      </c>
      <c r="AV81" s="129">
        <f t="shared" si="33"/>
        <v>0</v>
      </c>
      <c r="AW81" s="263">
        <f t="shared" si="44"/>
        <v>0</v>
      </c>
      <c r="AX81" s="262">
        <f t="shared" si="34"/>
        <v>0</v>
      </c>
      <c r="AY81" s="129">
        <f t="shared" si="35"/>
        <v>0</v>
      </c>
      <c r="AZ81" s="129">
        <f t="shared" si="45"/>
        <v>0</v>
      </c>
      <c r="BA81" s="263">
        <f>IFERROR(IF(VLOOKUP($D81,Listen!$A$2:$F$45,6,0)="Ja",AX81-MAX(AY81:AZ81),AX81-AY81),0)</f>
        <v>0</v>
      </c>
      <c r="BB81" s="262">
        <f t="shared" si="46"/>
        <v>0</v>
      </c>
      <c r="BC81" s="129">
        <f t="shared" si="36"/>
        <v>0</v>
      </c>
      <c r="BD81" s="129">
        <f t="shared" si="47"/>
        <v>0</v>
      </c>
      <c r="BE81" s="263">
        <f>IFERROR(IF(VLOOKUP($D81,Listen!$A$2:$F$45,6,0)="Ja",BB81-MAX(BC81:BD81),BB81-BC81),0)</f>
        <v>0</v>
      </c>
    </row>
    <row r="82" spans="1:57" s="31" customFormat="1" x14ac:dyDescent="0.25">
      <c r="A82" s="189">
        <v>78</v>
      </c>
      <c r="B82" s="135" t="str">
        <f>IF(AND(E82&lt;&gt;0,D82&lt;&gt;0,F82&lt;&gt;0),IF(C82&lt;&gt;0,CONCATENATE(C82,"-AGr",VLOOKUP(D82,Listen!$A$2:$D$45,4,FALSE),"-",E82,"-",F82,),CONCATENATE("AGr",VLOOKUP(D82,Listen!$A$2:$D$45,4,FALSE),"-",E82,"-",F82)),"keine vollständige ID")</f>
        <v>keine vollständige ID</v>
      </c>
      <c r="C82" s="126"/>
      <c r="D82" s="275"/>
      <c r="E82" s="33"/>
      <c r="F82" s="130"/>
      <c r="G82" s="16"/>
      <c r="H82" s="16"/>
      <c r="I82" s="16"/>
      <c r="J82" s="16"/>
      <c r="K82" s="16"/>
      <c r="L82" s="94">
        <f>IF(E82&gt;A_Stammdaten!$B$10,0,G82+H82-J82)</f>
        <v>0</v>
      </c>
      <c r="M82" s="16"/>
      <c r="N82" s="16"/>
      <c r="O82" s="16"/>
      <c r="P82" s="54">
        <f t="shared" si="24"/>
        <v>0</v>
      </c>
      <c r="Q82" s="33"/>
      <c r="R82" s="33"/>
      <c r="S82" s="33"/>
      <c r="T82" s="33"/>
      <c r="U82" s="33"/>
      <c r="V82" s="33"/>
      <c r="W82" s="55" t="str">
        <f t="shared" si="25"/>
        <v>-</v>
      </c>
      <c r="X82" s="55" t="str">
        <f t="shared" si="26"/>
        <v>-</v>
      </c>
      <c r="Y82" s="55">
        <f>IF(ISBLANK($D82),0,VLOOKUP($D82,Listen!$A$2:$C$45,2,FALSE))</f>
        <v>0</v>
      </c>
      <c r="Z82" s="55">
        <f>IF(ISBLANK($D82),0,VLOOKUP($D82,Listen!$A$2:$C$45,3,FALSE))</f>
        <v>0</v>
      </c>
      <c r="AA82" s="45">
        <f t="shared" si="37"/>
        <v>0</v>
      </c>
      <c r="AB82" s="45">
        <f t="shared" si="37"/>
        <v>0</v>
      </c>
      <c r="AC82" s="45">
        <f>IFERROR(IF(OR($R82&lt;&gt;"Ja",VLOOKUP($D82,Listen!$A$2:$F$45,5,0)="Nein",E82&lt;IF(D82="LNG Anbindungsanlagen gemäß separater Festlegung",2022,2023)),$Y82,$W82),0)</f>
        <v>0</v>
      </c>
      <c r="AD82" s="45">
        <f>IFERROR(IF(OR($R82&lt;&gt;"Ja",VLOOKUP($D82,Listen!$A$2:$F$45,5,0)="Nein",E82&lt;IF(D82="LNG Anbindungsanlagen gemäß separater Festlegung",2022,2023)),$Y82,$W82),0)</f>
        <v>0</v>
      </c>
      <c r="AE82" s="45">
        <f>IFERROR(IF(OR($S82&lt;&gt;"Ja",VLOOKUP($D82,Listen!$A$2:$F$45,6,0)="Nein"),$Y82,$X82),0)</f>
        <v>0</v>
      </c>
      <c r="AF82" s="45">
        <f>IFERROR(IF(OR($S82&lt;&gt;"Ja",VLOOKUP($D82,Listen!$A$2:$F$45,6,0)="Nein"),$Y82,$X82),0)</f>
        <v>0</v>
      </c>
      <c r="AG82" s="45">
        <f>IFERROR(IF(OR($S82&lt;&gt;"Ja",VLOOKUP($D82,Listen!$A$2:$F$45,6,0)="Nein"),$Y82,$X82),0)</f>
        <v>0</v>
      </c>
      <c r="AH82" s="47">
        <f t="shared" si="38"/>
        <v>0</v>
      </c>
      <c r="AI82" s="122">
        <f>IFERROR(IF(VLOOKUP($D82,Listen!$A$2:$F$45,6,0)="Ja",MAX(BC82:BD82),D_SAV!$BC82),0)</f>
        <v>0</v>
      </c>
      <c r="AJ82" s="47">
        <f t="shared" si="39"/>
        <v>0</v>
      </c>
      <c r="AL82" s="262">
        <f t="shared" si="40"/>
        <v>0</v>
      </c>
      <c r="AM82" s="129">
        <f t="shared" si="27"/>
        <v>0</v>
      </c>
      <c r="AN82" s="263">
        <f t="shared" si="41"/>
        <v>0</v>
      </c>
      <c r="AO82" s="262">
        <f t="shared" si="28"/>
        <v>0</v>
      </c>
      <c r="AP82" s="129">
        <f t="shared" si="29"/>
        <v>0</v>
      </c>
      <c r="AQ82" s="263">
        <f t="shared" si="42"/>
        <v>0</v>
      </c>
      <c r="AR82" s="262">
        <f t="shared" si="30"/>
        <v>0</v>
      </c>
      <c r="AS82" s="129">
        <f t="shared" si="31"/>
        <v>0</v>
      </c>
      <c r="AT82" s="263">
        <f t="shared" si="43"/>
        <v>0</v>
      </c>
      <c r="AU82" s="262">
        <f t="shared" si="32"/>
        <v>0</v>
      </c>
      <c r="AV82" s="129">
        <f t="shared" si="33"/>
        <v>0</v>
      </c>
      <c r="AW82" s="263">
        <f t="shared" si="44"/>
        <v>0</v>
      </c>
      <c r="AX82" s="262">
        <f t="shared" si="34"/>
        <v>0</v>
      </c>
      <c r="AY82" s="129">
        <f t="shared" si="35"/>
        <v>0</v>
      </c>
      <c r="AZ82" s="129">
        <f t="shared" si="45"/>
        <v>0</v>
      </c>
      <c r="BA82" s="263">
        <f>IFERROR(IF(VLOOKUP($D82,Listen!$A$2:$F$45,6,0)="Ja",AX82-MAX(AY82:AZ82),AX82-AY82),0)</f>
        <v>0</v>
      </c>
      <c r="BB82" s="262">
        <f t="shared" si="46"/>
        <v>0</v>
      </c>
      <c r="BC82" s="129">
        <f t="shared" si="36"/>
        <v>0</v>
      </c>
      <c r="BD82" s="129">
        <f t="shared" si="47"/>
        <v>0</v>
      </c>
      <c r="BE82" s="263">
        <f>IFERROR(IF(VLOOKUP($D82,Listen!$A$2:$F$45,6,0)="Ja",BB82-MAX(BC82:BD82),BB82-BC82),0)</f>
        <v>0</v>
      </c>
    </row>
    <row r="83" spans="1:57" s="31" customFormat="1" x14ac:dyDescent="0.25">
      <c r="A83" s="189">
        <v>79</v>
      </c>
      <c r="B83" s="135" t="str">
        <f>IF(AND(E83&lt;&gt;0,D83&lt;&gt;0,F83&lt;&gt;0),IF(C83&lt;&gt;0,CONCATENATE(C83,"-AGr",VLOOKUP(D83,Listen!$A$2:$D$45,4,FALSE),"-",E83,"-",F83,),CONCATENATE("AGr",VLOOKUP(D83,Listen!$A$2:$D$45,4,FALSE),"-",E83,"-",F83)),"keine vollständige ID")</f>
        <v>keine vollständige ID</v>
      </c>
      <c r="C83" s="126"/>
      <c r="D83" s="275"/>
      <c r="E83" s="33"/>
      <c r="F83" s="130"/>
      <c r="G83" s="16"/>
      <c r="H83" s="16"/>
      <c r="I83" s="16"/>
      <c r="J83" s="16"/>
      <c r="K83" s="16"/>
      <c r="L83" s="94">
        <f>IF(E83&gt;A_Stammdaten!$B$10,0,G83+H83-J83)</f>
        <v>0</v>
      </c>
      <c r="M83" s="16"/>
      <c r="N83" s="16"/>
      <c r="O83" s="16"/>
      <c r="P83" s="54">
        <f t="shared" si="24"/>
        <v>0</v>
      </c>
      <c r="Q83" s="33"/>
      <c r="R83" s="33"/>
      <c r="S83" s="33"/>
      <c r="T83" s="33"/>
      <c r="U83" s="33"/>
      <c r="V83" s="33"/>
      <c r="W83" s="55" t="str">
        <f t="shared" si="25"/>
        <v>-</v>
      </c>
      <c r="X83" s="55" t="str">
        <f t="shared" si="26"/>
        <v>-</v>
      </c>
      <c r="Y83" s="55">
        <f>IF(ISBLANK($D83),0,VLOOKUP($D83,Listen!$A$2:$C$45,2,FALSE))</f>
        <v>0</v>
      </c>
      <c r="Z83" s="55">
        <f>IF(ISBLANK($D83),0,VLOOKUP($D83,Listen!$A$2:$C$45,3,FALSE))</f>
        <v>0</v>
      </c>
      <c r="AA83" s="45">
        <f t="shared" si="37"/>
        <v>0</v>
      </c>
      <c r="AB83" s="45">
        <f t="shared" si="37"/>
        <v>0</v>
      </c>
      <c r="AC83" s="45">
        <f>IFERROR(IF(OR($R83&lt;&gt;"Ja",VLOOKUP($D83,Listen!$A$2:$F$45,5,0)="Nein",E83&lt;IF(D83="LNG Anbindungsanlagen gemäß separater Festlegung",2022,2023)),$Y83,$W83),0)</f>
        <v>0</v>
      </c>
      <c r="AD83" s="45">
        <f>IFERROR(IF(OR($R83&lt;&gt;"Ja",VLOOKUP($D83,Listen!$A$2:$F$45,5,0)="Nein",E83&lt;IF(D83="LNG Anbindungsanlagen gemäß separater Festlegung",2022,2023)),$Y83,$W83),0)</f>
        <v>0</v>
      </c>
      <c r="AE83" s="45">
        <f>IFERROR(IF(OR($S83&lt;&gt;"Ja",VLOOKUP($D83,Listen!$A$2:$F$45,6,0)="Nein"),$Y83,$X83),0)</f>
        <v>0</v>
      </c>
      <c r="AF83" s="45">
        <f>IFERROR(IF(OR($S83&lt;&gt;"Ja",VLOOKUP($D83,Listen!$A$2:$F$45,6,0)="Nein"),$Y83,$X83),0)</f>
        <v>0</v>
      </c>
      <c r="AG83" s="45">
        <f>IFERROR(IF(OR($S83&lt;&gt;"Ja",VLOOKUP($D83,Listen!$A$2:$F$45,6,0)="Nein"),$Y83,$X83),0)</f>
        <v>0</v>
      </c>
      <c r="AH83" s="47">
        <f t="shared" si="38"/>
        <v>0</v>
      </c>
      <c r="AI83" s="122">
        <f>IFERROR(IF(VLOOKUP($D83,Listen!$A$2:$F$45,6,0)="Ja",MAX(BC83:BD83),D_SAV!$BC83),0)</f>
        <v>0</v>
      </c>
      <c r="AJ83" s="47">
        <f t="shared" si="39"/>
        <v>0</v>
      </c>
      <c r="AL83" s="262">
        <f t="shared" si="40"/>
        <v>0</v>
      </c>
      <c r="AM83" s="129">
        <f t="shared" si="27"/>
        <v>0</v>
      </c>
      <c r="AN83" s="263">
        <f t="shared" si="41"/>
        <v>0</v>
      </c>
      <c r="AO83" s="262">
        <f t="shared" si="28"/>
        <v>0</v>
      </c>
      <c r="AP83" s="129">
        <f t="shared" si="29"/>
        <v>0</v>
      </c>
      <c r="AQ83" s="263">
        <f t="shared" si="42"/>
        <v>0</v>
      </c>
      <c r="AR83" s="262">
        <f t="shared" si="30"/>
        <v>0</v>
      </c>
      <c r="AS83" s="129">
        <f t="shared" si="31"/>
        <v>0</v>
      </c>
      <c r="AT83" s="263">
        <f t="shared" si="43"/>
        <v>0</v>
      </c>
      <c r="AU83" s="262">
        <f t="shared" si="32"/>
        <v>0</v>
      </c>
      <c r="AV83" s="129">
        <f t="shared" si="33"/>
        <v>0</v>
      </c>
      <c r="AW83" s="263">
        <f t="shared" si="44"/>
        <v>0</v>
      </c>
      <c r="AX83" s="262">
        <f t="shared" si="34"/>
        <v>0</v>
      </c>
      <c r="AY83" s="129">
        <f t="shared" si="35"/>
        <v>0</v>
      </c>
      <c r="AZ83" s="129">
        <f t="shared" si="45"/>
        <v>0</v>
      </c>
      <c r="BA83" s="263">
        <f>IFERROR(IF(VLOOKUP($D83,Listen!$A$2:$F$45,6,0)="Ja",AX83-MAX(AY83:AZ83),AX83-AY83),0)</f>
        <v>0</v>
      </c>
      <c r="BB83" s="262">
        <f t="shared" si="46"/>
        <v>0</v>
      </c>
      <c r="BC83" s="129">
        <f t="shared" si="36"/>
        <v>0</v>
      </c>
      <c r="BD83" s="129">
        <f t="shared" si="47"/>
        <v>0</v>
      </c>
      <c r="BE83" s="263">
        <f>IFERROR(IF(VLOOKUP($D83,Listen!$A$2:$F$45,6,0)="Ja",BB83-MAX(BC83:BD83),BB83-BC83),0)</f>
        <v>0</v>
      </c>
    </row>
    <row r="84" spans="1:57" s="31" customFormat="1" x14ac:dyDescent="0.25">
      <c r="A84" s="189">
        <v>80</v>
      </c>
      <c r="B84" s="135" t="str">
        <f>IF(AND(E84&lt;&gt;0,D84&lt;&gt;0,F84&lt;&gt;0),IF(C84&lt;&gt;0,CONCATENATE(C84,"-AGr",VLOOKUP(D84,Listen!$A$2:$D$45,4,FALSE),"-",E84,"-",F84,),CONCATENATE("AGr",VLOOKUP(D84,Listen!$A$2:$D$45,4,FALSE),"-",E84,"-",F84)),"keine vollständige ID")</f>
        <v>keine vollständige ID</v>
      </c>
      <c r="C84" s="126"/>
      <c r="D84" s="275"/>
      <c r="E84" s="33"/>
      <c r="F84" s="130"/>
      <c r="G84" s="16"/>
      <c r="H84" s="16"/>
      <c r="I84" s="16"/>
      <c r="J84" s="16"/>
      <c r="K84" s="16"/>
      <c r="L84" s="94">
        <f>IF(E84&gt;A_Stammdaten!$B$10,0,G84+H84-J84)</f>
        <v>0</v>
      </c>
      <c r="M84" s="16"/>
      <c r="N84" s="16"/>
      <c r="O84" s="16"/>
      <c r="P84" s="54">
        <f t="shared" si="24"/>
        <v>0</v>
      </c>
      <c r="Q84" s="33"/>
      <c r="R84" s="33"/>
      <c r="S84" s="33"/>
      <c r="T84" s="33"/>
      <c r="U84" s="33"/>
      <c r="V84" s="33"/>
      <c r="W84" s="55" t="str">
        <f t="shared" si="25"/>
        <v>-</v>
      </c>
      <c r="X84" s="55" t="str">
        <f t="shared" si="26"/>
        <v>-</v>
      </c>
      <c r="Y84" s="55">
        <f>IF(ISBLANK($D84),0,VLOOKUP($D84,Listen!$A$2:$C$45,2,FALSE))</f>
        <v>0</v>
      </c>
      <c r="Z84" s="55">
        <f>IF(ISBLANK($D84),0,VLOOKUP($D84,Listen!$A$2:$C$45,3,FALSE))</f>
        <v>0</v>
      </c>
      <c r="AA84" s="45">
        <f t="shared" si="37"/>
        <v>0</v>
      </c>
      <c r="AB84" s="45">
        <f t="shared" si="37"/>
        <v>0</v>
      </c>
      <c r="AC84" s="45">
        <f>IFERROR(IF(OR($R84&lt;&gt;"Ja",VLOOKUP($D84,Listen!$A$2:$F$45,5,0)="Nein",E84&lt;IF(D84="LNG Anbindungsanlagen gemäß separater Festlegung",2022,2023)),$Y84,$W84),0)</f>
        <v>0</v>
      </c>
      <c r="AD84" s="45">
        <f>IFERROR(IF(OR($R84&lt;&gt;"Ja",VLOOKUP($D84,Listen!$A$2:$F$45,5,0)="Nein",E84&lt;IF(D84="LNG Anbindungsanlagen gemäß separater Festlegung",2022,2023)),$Y84,$W84),0)</f>
        <v>0</v>
      </c>
      <c r="AE84" s="45">
        <f>IFERROR(IF(OR($S84&lt;&gt;"Ja",VLOOKUP($D84,Listen!$A$2:$F$45,6,0)="Nein"),$Y84,$X84),0)</f>
        <v>0</v>
      </c>
      <c r="AF84" s="45">
        <f>IFERROR(IF(OR($S84&lt;&gt;"Ja",VLOOKUP($D84,Listen!$A$2:$F$45,6,0)="Nein"),$Y84,$X84),0)</f>
        <v>0</v>
      </c>
      <c r="AG84" s="45">
        <f>IFERROR(IF(OR($S84&lt;&gt;"Ja",VLOOKUP($D84,Listen!$A$2:$F$45,6,0)="Nein"),$Y84,$X84),0)</f>
        <v>0</v>
      </c>
      <c r="AH84" s="47">
        <f t="shared" si="38"/>
        <v>0</v>
      </c>
      <c r="AI84" s="122">
        <f>IFERROR(IF(VLOOKUP($D84,Listen!$A$2:$F$45,6,0)="Ja",MAX(BC84:BD84),D_SAV!$BC84),0)</f>
        <v>0</v>
      </c>
      <c r="AJ84" s="47">
        <f t="shared" si="39"/>
        <v>0</v>
      </c>
      <c r="AL84" s="262">
        <f t="shared" si="40"/>
        <v>0</v>
      </c>
      <c r="AM84" s="129">
        <f t="shared" si="27"/>
        <v>0</v>
      </c>
      <c r="AN84" s="263">
        <f t="shared" si="41"/>
        <v>0</v>
      </c>
      <c r="AO84" s="262">
        <f t="shared" si="28"/>
        <v>0</v>
      </c>
      <c r="AP84" s="129">
        <f t="shared" si="29"/>
        <v>0</v>
      </c>
      <c r="AQ84" s="263">
        <f t="shared" si="42"/>
        <v>0</v>
      </c>
      <c r="AR84" s="262">
        <f t="shared" si="30"/>
        <v>0</v>
      </c>
      <c r="AS84" s="129">
        <f t="shared" si="31"/>
        <v>0</v>
      </c>
      <c r="AT84" s="263">
        <f t="shared" si="43"/>
        <v>0</v>
      </c>
      <c r="AU84" s="262">
        <f t="shared" si="32"/>
        <v>0</v>
      </c>
      <c r="AV84" s="129">
        <f t="shared" si="33"/>
        <v>0</v>
      </c>
      <c r="AW84" s="263">
        <f t="shared" si="44"/>
        <v>0</v>
      </c>
      <c r="AX84" s="262">
        <f t="shared" si="34"/>
        <v>0</v>
      </c>
      <c r="AY84" s="129">
        <f t="shared" si="35"/>
        <v>0</v>
      </c>
      <c r="AZ84" s="129">
        <f t="shared" si="45"/>
        <v>0</v>
      </c>
      <c r="BA84" s="263">
        <f>IFERROR(IF(VLOOKUP($D84,Listen!$A$2:$F$45,6,0)="Ja",AX84-MAX(AY84:AZ84),AX84-AY84),0)</f>
        <v>0</v>
      </c>
      <c r="BB84" s="262">
        <f t="shared" si="46"/>
        <v>0</v>
      </c>
      <c r="BC84" s="129">
        <f t="shared" si="36"/>
        <v>0</v>
      </c>
      <c r="BD84" s="129">
        <f t="shared" si="47"/>
        <v>0</v>
      </c>
      <c r="BE84" s="263">
        <f>IFERROR(IF(VLOOKUP($D84,Listen!$A$2:$F$45,6,0)="Ja",BB84-MAX(BC84:BD84),BB84-BC84),0)</f>
        <v>0</v>
      </c>
    </row>
    <row r="85" spans="1:57" s="31" customFormat="1" x14ac:dyDescent="0.25">
      <c r="A85" s="189">
        <v>81</v>
      </c>
      <c r="B85" s="135" t="str">
        <f>IF(AND(E85&lt;&gt;0,D85&lt;&gt;0,F85&lt;&gt;0),IF(C85&lt;&gt;0,CONCATENATE(C85,"-AGr",VLOOKUP(D85,Listen!$A$2:$D$45,4,FALSE),"-",E85,"-",F85,),CONCATENATE("AGr",VLOOKUP(D85,Listen!$A$2:$D$45,4,FALSE),"-",E85,"-",F85)),"keine vollständige ID")</f>
        <v>keine vollständige ID</v>
      </c>
      <c r="C85" s="126"/>
      <c r="D85" s="275"/>
      <c r="E85" s="33"/>
      <c r="F85" s="130"/>
      <c r="G85" s="16"/>
      <c r="H85" s="16"/>
      <c r="I85" s="16"/>
      <c r="J85" s="16"/>
      <c r="K85" s="16"/>
      <c r="L85" s="94">
        <f>IF(E85&gt;A_Stammdaten!$B$10,0,G85+H85-J85)</f>
        <v>0</v>
      </c>
      <c r="M85" s="16"/>
      <c r="N85" s="16"/>
      <c r="O85" s="16"/>
      <c r="P85" s="54">
        <f t="shared" si="24"/>
        <v>0</v>
      </c>
      <c r="Q85" s="33"/>
      <c r="R85" s="33"/>
      <c r="S85" s="33"/>
      <c r="T85" s="33"/>
      <c r="U85" s="33"/>
      <c r="V85" s="33"/>
      <c r="W85" s="55" t="str">
        <f t="shared" si="25"/>
        <v>-</v>
      </c>
      <c r="X85" s="55" t="str">
        <f t="shared" si="26"/>
        <v>-</v>
      </c>
      <c r="Y85" s="55">
        <f>IF(ISBLANK($D85),0,VLOOKUP($D85,Listen!$A$2:$C$45,2,FALSE))</f>
        <v>0</v>
      </c>
      <c r="Z85" s="55">
        <f>IF(ISBLANK($D85),0,VLOOKUP($D85,Listen!$A$2:$C$45,3,FALSE))</f>
        <v>0</v>
      </c>
      <c r="AA85" s="45">
        <f t="shared" si="37"/>
        <v>0</v>
      </c>
      <c r="AB85" s="45">
        <f t="shared" si="37"/>
        <v>0</v>
      </c>
      <c r="AC85" s="45">
        <f>IFERROR(IF(OR($R85&lt;&gt;"Ja",VLOOKUP($D85,Listen!$A$2:$F$45,5,0)="Nein",E85&lt;IF(D85="LNG Anbindungsanlagen gemäß separater Festlegung",2022,2023)),$Y85,$W85),0)</f>
        <v>0</v>
      </c>
      <c r="AD85" s="45">
        <f>IFERROR(IF(OR($R85&lt;&gt;"Ja",VLOOKUP($D85,Listen!$A$2:$F$45,5,0)="Nein",E85&lt;IF(D85="LNG Anbindungsanlagen gemäß separater Festlegung",2022,2023)),$Y85,$W85),0)</f>
        <v>0</v>
      </c>
      <c r="AE85" s="45">
        <f>IFERROR(IF(OR($S85&lt;&gt;"Ja",VLOOKUP($D85,Listen!$A$2:$F$45,6,0)="Nein"),$Y85,$X85),0)</f>
        <v>0</v>
      </c>
      <c r="AF85" s="45">
        <f>IFERROR(IF(OR($S85&lt;&gt;"Ja",VLOOKUP($D85,Listen!$A$2:$F$45,6,0)="Nein"),$Y85,$X85),0)</f>
        <v>0</v>
      </c>
      <c r="AG85" s="45">
        <f>IFERROR(IF(OR($S85&lt;&gt;"Ja",VLOOKUP($D85,Listen!$A$2:$F$45,6,0)="Nein"),$Y85,$X85),0)</f>
        <v>0</v>
      </c>
      <c r="AH85" s="47">
        <f t="shared" si="38"/>
        <v>0</v>
      </c>
      <c r="AI85" s="122">
        <f>IFERROR(IF(VLOOKUP($D85,Listen!$A$2:$F$45,6,0)="Ja",MAX(BC85:BD85),D_SAV!$BC85),0)</f>
        <v>0</v>
      </c>
      <c r="AJ85" s="47">
        <f t="shared" si="39"/>
        <v>0</v>
      </c>
      <c r="AL85" s="262">
        <f t="shared" si="40"/>
        <v>0</v>
      </c>
      <c r="AM85" s="129">
        <f t="shared" si="27"/>
        <v>0</v>
      </c>
      <c r="AN85" s="263">
        <f t="shared" si="41"/>
        <v>0</v>
      </c>
      <c r="AO85" s="262">
        <f t="shared" si="28"/>
        <v>0</v>
      </c>
      <c r="AP85" s="129">
        <f t="shared" si="29"/>
        <v>0</v>
      </c>
      <c r="AQ85" s="263">
        <f t="shared" si="42"/>
        <v>0</v>
      </c>
      <c r="AR85" s="262">
        <f t="shared" si="30"/>
        <v>0</v>
      </c>
      <c r="AS85" s="129">
        <f t="shared" si="31"/>
        <v>0</v>
      </c>
      <c r="AT85" s="263">
        <f t="shared" si="43"/>
        <v>0</v>
      </c>
      <c r="AU85" s="262">
        <f t="shared" si="32"/>
        <v>0</v>
      </c>
      <c r="AV85" s="129">
        <f t="shared" si="33"/>
        <v>0</v>
      </c>
      <c r="AW85" s="263">
        <f t="shared" si="44"/>
        <v>0</v>
      </c>
      <c r="AX85" s="262">
        <f t="shared" si="34"/>
        <v>0</v>
      </c>
      <c r="AY85" s="129">
        <f t="shared" si="35"/>
        <v>0</v>
      </c>
      <c r="AZ85" s="129">
        <f t="shared" si="45"/>
        <v>0</v>
      </c>
      <c r="BA85" s="263">
        <f>IFERROR(IF(VLOOKUP($D85,Listen!$A$2:$F$45,6,0)="Ja",AX85-MAX(AY85:AZ85),AX85-AY85),0)</f>
        <v>0</v>
      </c>
      <c r="BB85" s="262">
        <f t="shared" si="46"/>
        <v>0</v>
      </c>
      <c r="BC85" s="129">
        <f t="shared" si="36"/>
        <v>0</v>
      </c>
      <c r="BD85" s="129">
        <f t="shared" si="47"/>
        <v>0</v>
      </c>
      <c r="BE85" s="263">
        <f>IFERROR(IF(VLOOKUP($D85,Listen!$A$2:$F$45,6,0)="Ja",BB85-MAX(BC85:BD85),BB85-BC85),0)</f>
        <v>0</v>
      </c>
    </row>
    <row r="86" spans="1:57" s="31" customFormat="1" x14ac:dyDescent="0.25">
      <c r="A86" s="189">
        <v>82</v>
      </c>
      <c r="B86" s="135" t="str">
        <f>IF(AND(E86&lt;&gt;0,D86&lt;&gt;0,F86&lt;&gt;0),IF(C86&lt;&gt;0,CONCATENATE(C86,"-AGr",VLOOKUP(D86,Listen!$A$2:$D$45,4,FALSE),"-",E86,"-",F86,),CONCATENATE("AGr",VLOOKUP(D86,Listen!$A$2:$D$45,4,FALSE),"-",E86,"-",F86)),"keine vollständige ID")</f>
        <v>keine vollständige ID</v>
      </c>
      <c r="C86" s="126"/>
      <c r="D86" s="275"/>
      <c r="E86" s="33"/>
      <c r="F86" s="130"/>
      <c r="G86" s="16"/>
      <c r="H86" s="16"/>
      <c r="I86" s="16"/>
      <c r="J86" s="16"/>
      <c r="K86" s="16"/>
      <c r="L86" s="94">
        <f>IF(E86&gt;A_Stammdaten!$B$10,0,G86+H86-J86)</f>
        <v>0</v>
      </c>
      <c r="M86" s="16"/>
      <c r="N86" s="16"/>
      <c r="O86" s="16"/>
      <c r="P86" s="54">
        <f t="shared" si="24"/>
        <v>0</v>
      </c>
      <c r="Q86" s="33"/>
      <c r="R86" s="33"/>
      <c r="S86" s="33"/>
      <c r="T86" s="33"/>
      <c r="U86" s="33"/>
      <c r="V86" s="33"/>
      <c r="W86" s="55" t="str">
        <f t="shared" si="25"/>
        <v>-</v>
      </c>
      <c r="X86" s="55" t="str">
        <f t="shared" si="26"/>
        <v>-</v>
      </c>
      <c r="Y86" s="55">
        <f>IF(ISBLANK($D86),0,VLOOKUP($D86,Listen!$A$2:$C$45,2,FALSE))</f>
        <v>0</v>
      </c>
      <c r="Z86" s="55">
        <f>IF(ISBLANK($D86),0,VLOOKUP($D86,Listen!$A$2:$C$45,3,FALSE))</f>
        <v>0</v>
      </c>
      <c r="AA86" s="45">
        <f t="shared" si="37"/>
        <v>0</v>
      </c>
      <c r="AB86" s="45">
        <f t="shared" si="37"/>
        <v>0</v>
      </c>
      <c r="AC86" s="45">
        <f>IFERROR(IF(OR($R86&lt;&gt;"Ja",VLOOKUP($D86,Listen!$A$2:$F$45,5,0)="Nein",E86&lt;IF(D86="LNG Anbindungsanlagen gemäß separater Festlegung",2022,2023)),$Y86,$W86),0)</f>
        <v>0</v>
      </c>
      <c r="AD86" s="45">
        <f>IFERROR(IF(OR($R86&lt;&gt;"Ja",VLOOKUP($D86,Listen!$A$2:$F$45,5,0)="Nein",E86&lt;IF(D86="LNG Anbindungsanlagen gemäß separater Festlegung",2022,2023)),$Y86,$W86),0)</f>
        <v>0</v>
      </c>
      <c r="AE86" s="45">
        <f>IFERROR(IF(OR($S86&lt;&gt;"Ja",VLOOKUP($D86,Listen!$A$2:$F$45,6,0)="Nein"),$Y86,$X86),0)</f>
        <v>0</v>
      </c>
      <c r="AF86" s="45">
        <f>IFERROR(IF(OR($S86&lt;&gt;"Ja",VLOOKUP($D86,Listen!$A$2:$F$45,6,0)="Nein"),$Y86,$X86),0)</f>
        <v>0</v>
      </c>
      <c r="AG86" s="45">
        <f>IFERROR(IF(OR($S86&lt;&gt;"Ja",VLOOKUP($D86,Listen!$A$2:$F$45,6,0)="Nein"),$Y86,$X86),0)</f>
        <v>0</v>
      </c>
      <c r="AH86" s="47">
        <f t="shared" si="38"/>
        <v>0</v>
      </c>
      <c r="AI86" s="122">
        <f>IFERROR(IF(VLOOKUP($D86,Listen!$A$2:$F$45,6,0)="Ja",MAX(BC86:BD86),D_SAV!$BC86),0)</f>
        <v>0</v>
      </c>
      <c r="AJ86" s="47">
        <f t="shared" si="39"/>
        <v>0</v>
      </c>
      <c r="AL86" s="262">
        <f t="shared" si="40"/>
        <v>0</v>
      </c>
      <c r="AM86" s="129">
        <f t="shared" si="27"/>
        <v>0</v>
      </c>
      <c r="AN86" s="263">
        <f t="shared" si="41"/>
        <v>0</v>
      </c>
      <c r="AO86" s="262">
        <f t="shared" si="28"/>
        <v>0</v>
      </c>
      <c r="AP86" s="129">
        <f t="shared" si="29"/>
        <v>0</v>
      </c>
      <c r="AQ86" s="263">
        <f t="shared" si="42"/>
        <v>0</v>
      </c>
      <c r="AR86" s="262">
        <f t="shared" si="30"/>
        <v>0</v>
      </c>
      <c r="AS86" s="129">
        <f t="shared" si="31"/>
        <v>0</v>
      </c>
      <c r="AT86" s="263">
        <f t="shared" si="43"/>
        <v>0</v>
      </c>
      <c r="AU86" s="262">
        <f t="shared" si="32"/>
        <v>0</v>
      </c>
      <c r="AV86" s="129">
        <f t="shared" si="33"/>
        <v>0</v>
      </c>
      <c r="AW86" s="263">
        <f t="shared" si="44"/>
        <v>0</v>
      </c>
      <c r="AX86" s="262">
        <f t="shared" si="34"/>
        <v>0</v>
      </c>
      <c r="AY86" s="129">
        <f t="shared" si="35"/>
        <v>0</v>
      </c>
      <c r="AZ86" s="129">
        <f t="shared" si="45"/>
        <v>0</v>
      </c>
      <c r="BA86" s="263">
        <f>IFERROR(IF(VLOOKUP($D86,Listen!$A$2:$F$45,6,0)="Ja",AX86-MAX(AY86:AZ86),AX86-AY86),0)</f>
        <v>0</v>
      </c>
      <c r="BB86" s="262">
        <f t="shared" si="46"/>
        <v>0</v>
      </c>
      <c r="BC86" s="129">
        <f t="shared" si="36"/>
        <v>0</v>
      </c>
      <c r="BD86" s="129">
        <f t="shared" si="47"/>
        <v>0</v>
      </c>
      <c r="BE86" s="263">
        <f>IFERROR(IF(VLOOKUP($D86,Listen!$A$2:$F$45,6,0)="Ja",BB86-MAX(BC86:BD86),BB86-BC86),0)</f>
        <v>0</v>
      </c>
    </row>
    <row r="87" spans="1:57" s="31" customFormat="1" x14ac:dyDescent="0.25">
      <c r="A87" s="189">
        <v>83</v>
      </c>
      <c r="B87" s="135" t="str">
        <f>IF(AND(E87&lt;&gt;0,D87&lt;&gt;0,F87&lt;&gt;0),IF(C87&lt;&gt;0,CONCATENATE(C87,"-AGr",VLOOKUP(D87,Listen!$A$2:$D$45,4,FALSE),"-",E87,"-",F87,),CONCATENATE("AGr",VLOOKUP(D87,Listen!$A$2:$D$45,4,FALSE),"-",E87,"-",F87)),"keine vollständige ID")</f>
        <v>keine vollständige ID</v>
      </c>
      <c r="C87" s="126"/>
      <c r="D87" s="275"/>
      <c r="E87" s="33"/>
      <c r="F87" s="130"/>
      <c r="G87" s="16"/>
      <c r="H87" s="16"/>
      <c r="I87" s="16"/>
      <c r="J87" s="16"/>
      <c r="K87" s="16"/>
      <c r="L87" s="94">
        <f>IF(E87&gt;A_Stammdaten!$B$10,0,G87+H87-J87)</f>
        <v>0</v>
      </c>
      <c r="M87" s="16"/>
      <c r="N87" s="16"/>
      <c r="O87" s="16"/>
      <c r="P87" s="54">
        <f t="shared" si="24"/>
        <v>0</v>
      </c>
      <c r="Q87" s="33"/>
      <c r="R87" s="33"/>
      <c r="S87" s="33"/>
      <c r="T87" s="33"/>
      <c r="U87" s="33"/>
      <c r="V87" s="33"/>
      <c r="W87" s="55" t="str">
        <f t="shared" si="25"/>
        <v>-</v>
      </c>
      <c r="X87" s="55" t="str">
        <f t="shared" si="26"/>
        <v>-</v>
      </c>
      <c r="Y87" s="55">
        <f>IF(ISBLANK($D87),0,VLOOKUP($D87,Listen!$A$2:$C$45,2,FALSE))</f>
        <v>0</v>
      </c>
      <c r="Z87" s="55">
        <f>IF(ISBLANK($D87),0,VLOOKUP($D87,Listen!$A$2:$C$45,3,FALSE))</f>
        <v>0</v>
      </c>
      <c r="AA87" s="45">
        <f t="shared" si="37"/>
        <v>0</v>
      </c>
      <c r="AB87" s="45">
        <f t="shared" si="37"/>
        <v>0</v>
      </c>
      <c r="AC87" s="45">
        <f>IFERROR(IF(OR($R87&lt;&gt;"Ja",VLOOKUP($D87,Listen!$A$2:$F$45,5,0)="Nein",E87&lt;IF(D87="LNG Anbindungsanlagen gemäß separater Festlegung",2022,2023)),$Y87,$W87),0)</f>
        <v>0</v>
      </c>
      <c r="AD87" s="45">
        <f>IFERROR(IF(OR($R87&lt;&gt;"Ja",VLOOKUP($D87,Listen!$A$2:$F$45,5,0)="Nein",E87&lt;IF(D87="LNG Anbindungsanlagen gemäß separater Festlegung",2022,2023)),$Y87,$W87),0)</f>
        <v>0</v>
      </c>
      <c r="AE87" s="45">
        <f>IFERROR(IF(OR($S87&lt;&gt;"Ja",VLOOKUP($D87,Listen!$A$2:$F$45,6,0)="Nein"),$Y87,$X87),0)</f>
        <v>0</v>
      </c>
      <c r="AF87" s="45">
        <f>IFERROR(IF(OR($S87&lt;&gt;"Ja",VLOOKUP($D87,Listen!$A$2:$F$45,6,0)="Nein"),$Y87,$X87),0)</f>
        <v>0</v>
      </c>
      <c r="AG87" s="45">
        <f>IFERROR(IF(OR($S87&lt;&gt;"Ja",VLOOKUP($D87,Listen!$A$2:$F$45,6,0)="Nein"),$Y87,$X87),0)</f>
        <v>0</v>
      </c>
      <c r="AH87" s="47">
        <f t="shared" si="38"/>
        <v>0</v>
      </c>
      <c r="AI87" s="122">
        <f>IFERROR(IF(VLOOKUP($D87,Listen!$A$2:$F$45,6,0)="Ja",MAX(BC87:BD87),D_SAV!$BC87),0)</f>
        <v>0</v>
      </c>
      <c r="AJ87" s="47">
        <f t="shared" si="39"/>
        <v>0</v>
      </c>
      <c r="AL87" s="262">
        <f t="shared" si="40"/>
        <v>0</v>
      </c>
      <c r="AM87" s="129">
        <f t="shared" si="27"/>
        <v>0</v>
      </c>
      <c r="AN87" s="263">
        <f t="shared" si="41"/>
        <v>0</v>
      </c>
      <c r="AO87" s="262">
        <f t="shared" si="28"/>
        <v>0</v>
      </c>
      <c r="AP87" s="129">
        <f t="shared" si="29"/>
        <v>0</v>
      </c>
      <c r="AQ87" s="263">
        <f t="shared" si="42"/>
        <v>0</v>
      </c>
      <c r="AR87" s="262">
        <f t="shared" si="30"/>
        <v>0</v>
      </c>
      <c r="AS87" s="129">
        <f t="shared" si="31"/>
        <v>0</v>
      </c>
      <c r="AT87" s="263">
        <f t="shared" si="43"/>
        <v>0</v>
      </c>
      <c r="AU87" s="262">
        <f t="shared" si="32"/>
        <v>0</v>
      </c>
      <c r="AV87" s="129">
        <f t="shared" si="33"/>
        <v>0</v>
      </c>
      <c r="AW87" s="263">
        <f t="shared" si="44"/>
        <v>0</v>
      </c>
      <c r="AX87" s="262">
        <f t="shared" si="34"/>
        <v>0</v>
      </c>
      <c r="AY87" s="129">
        <f t="shared" si="35"/>
        <v>0</v>
      </c>
      <c r="AZ87" s="129">
        <f t="shared" si="45"/>
        <v>0</v>
      </c>
      <c r="BA87" s="263">
        <f>IFERROR(IF(VLOOKUP($D87,Listen!$A$2:$F$45,6,0)="Ja",AX87-MAX(AY87:AZ87),AX87-AY87),0)</f>
        <v>0</v>
      </c>
      <c r="BB87" s="262">
        <f t="shared" si="46"/>
        <v>0</v>
      </c>
      <c r="BC87" s="129">
        <f t="shared" si="36"/>
        <v>0</v>
      </c>
      <c r="BD87" s="129">
        <f t="shared" si="47"/>
        <v>0</v>
      </c>
      <c r="BE87" s="263">
        <f>IFERROR(IF(VLOOKUP($D87,Listen!$A$2:$F$45,6,0)="Ja",BB87-MAX(BC87:BD87),BB87-BC87),0)</f>
        <v>0</v>
      </c>
    </row>
    <row r="88" spans="1:57" s="31" customFormat="1" x14ac:dyDescent="0.25">
      <c r="A88" s="189">
        <v>84</v>
      </c>
      <c r="B88" s="135" t="str">
        <f>IF(AND(E88&lt;&gt;0,D88&lt;&gt;0,F88&lt;&gt;0),IF(C88&lt;&gt;0,CONCATENATE(C88,"-AGr",VLOOKUP(D88,Listen!$A$2:$D$45,4,FALSE),"-",E88,"-",F88,),CONCATENATE("AGr",VLOOKUP(D88,Listen!$A$2:$D$45,4,FALSE),"-",E88,"-",F88)),"keine vollständige ID")</f>
        <v>keine vollständige ID</v>
      </c>
      <c r="C88" s="126"/>
      <c r="D88" s="275"/>
      <c r="E88" s="33"/>
      <c r="F88" s="130"/>
      <c r="G88" s="16"/>
      <c r="H88" s="16"/>
      <c r="I88" s="16"/>
      <c r="J88" s="16"/>
      <c r="K88" s="16"/>
      <c r="L88" s="94">
        <f>IF(E88&gt;A_Stammdaten!$B$10,0,G88+H88-J88)</f>
        <v>0</v>
      </c>
      <c r="M88" s="16"/>
      <c r="N88" s="16"/>
      <c r="O88" s="16"/>
      <c r="P88" s="54">
        <f t="shared" si="24"/>
        <v>0</v>
      </c>
      <c r="Q88" s="33"/>
      <c r="R88" s="33"/>
      <c r="S88" s="33"/>
      <c r="T88" s="33"/>
      <c r="U88" s="33"/>
      <c r="V88" s="33"/>
      <c r="W88" s="55" t="str">
        <f t="shared" si="25"/>
        <v>-</v>
      </c>
      <c r="X88" s="55" t="str">
        <f t="shared" si="26"/>
        <v>-</v>
      </c>
      <c r="Y88" s="55">
        <f>IF(ISBLANK($D88),0,VLOOKUP($D88,Listen!$A$2:$C$45,2,FALSE))</f>
        <v>0</v>
      </c>
      <c r="Z88" s="55">
        <f>IF(ISBLANK($D88),0,VLOOKUP($D88,Listen!$A$2:$C$45,3,FALSE))</f>
        <v>0</v>
      </c>
      <c r="AA88" s="45">
        <f t="shared" si="37"/>
        <v>0</v>
      </c>
      <c r="AB88" s="45">
        <f t="shared" si="37"/>
        <v>0</v>
      </c>
      <c r="AC88" s="45">
        <f>IFERROR(IF(OR($R88&lt;&gt;"Ja",VLOOKUP($D88,Listen!$A$2:$F$45,5,0)="Nein",E88&lt;IF(D88="LNG Anbindungsanlagen gemäß separater Festlegung",2022,2023)),$Y88,$W88),0)</f>
        <v>0</v>
      </c>
      <c r="AD88" s="45">
        <f>IFERROR(IF(OR($R88&lt;&gt;"Ja",VLOOKUP($D88,Listen!$A$2:$F$45,5,0)="Nein",E88&lt;IF(D88="LNG Anbindungsanlagen gemäß separater Festlegung",2022,2023)),$Y88,$W88),0)</f>
        <v>0</v>
      </c>
      <c r="AE88" s="45">
        <f>IFERROR(IF(OR($S88&lt;&gt;"Ja",VLOOKUP($D88,Listen!$A$2:$F$45,6,0)="Nein"),$Y88,$X88),0)</f>
        <v>0</v>
      </c>
      <c r="AF88" s="45">
        <f>IFERROR(IF(OR($S88&lt;&gt;"Ja",VLOOKUP($D88,Listen!$A$2:$F$45,6,0)="Nein"),$Y88,$X88),0)</f>
        <v>0</v>
      </c>
      <c r="AG88" s="45">
        <f>IFERROR(IF(OR($S88&lt;&gt;"Ja",VLOOKUP($D88,Listen!$A$2:$F$45,6,0)="Nein"),$Y88,$X88),0)</f>
        <v>0</v>
      </c>
      <c r="AH88" s="47">
        <f t="shared" si="38"/>
        <v>0</v>
      </c>
      <c r="AI88" s="122">
        <f>IFERROR(IF(VLOOKUP($D88,Listen!$A$2:$F$45,6,0)="Ja",MAX(BC88:BD88),D_SAV!$BC88),0)</f>
        <v>0</v>
      </c>
      <c r="AJ88" s="47">
        <f t="shared" si="39"/>
        <v>0</v>
      </c>
      <c r="AL88" s="262">
        <f t="shared" si="40"/>
        <v>0</v>
      </c>
      <c r="AM88" s="129">
        <f t="shared" si="27"/>
        <v>0</v>
      </c>
      <c r="AN88" s="263">
        <f t="shared" si="41"/>
        <v>0</v>
      </c>
      <c r="AO88" s="262">
        <f t="shared" si="28"/>
        <v>0</v>
      </c>
      <c r="AP88" s="129">
        <f t="shared" si="29"/>
        <v>0</v>
      </c>
      <c r="AQ88" s="263">
        <f t="shared" si="42"/>
        <v>0</v>
      </c>
      <c r="AR88" s="262">
        <f t="shared" si="30"/>
        <v>0</v>
      </c>
      <c r="AS88" s="129">
        <f t="shared" si="31"/>
        <v>0</v>
      </c>
      <c r="AT88" s="263">
        <f t="shared" si="43"/>
        <v>0</v>
      </c>
      <c r="AU88" s="262">
        <f t="shared" si="32"/>
        <v>0</v>
      </c>
      <c r="AV88" s="129">
        <f t="shared" si="33"/>
        <v>0</v>
      </c>
      <c r="AW88" s="263">
        <f t="shared" si="44"/>
        <v>0</v>
      </c>
      <c r="AX88" s="262">
        <f t="shared" si="34"/>
        <v>0</v>
      </c>
      <c r="AY88" s="129">
        <f t="shared" si="35"/>
        <v>0</v>
      </c>
      <c r="AZ88" s="129">
        <f t="shared" si="45"/>
        <v>0</v>
      </c>
      <c r="BA88" s="263">
        <f>IFERROR(IF(VLOOKUP($D88,Listen!$A$2:$F$45,6,0)="Ja",AX88-MAX(AY88:AZ88),AX88-AY88),0)</f>
        <v>0</v>
      </c>
      <c r="BB88" s="262">
        <f t="shared" si="46"/>
        <v>0</v>
      </c>
      <c r="BC88" s="129">
        <f t="shared" si="36"/>
        <v>0</v>
      </c>
      <c r="BD88" s="129">
        <f t="shared" si="47"/>
        <v>0</v>
      </c>
      <c r="BE88" s="263">
        <f>IFERROR(IF(VLOOKUP($D88,Listen!$A$2:$F$45,6,0)="Ja",BB88-MAX(BC88:BD88),BB88-BC88),0)</f>
        <v>0</v>
      </c>
    </row>
    <row r="89" spans="1:57" s="31" customFormat="1" x14ac:dyDescent="0.25">
      <c r="A89" s="189">
        <v>85</v>
      </c>
      <c r="B89" s="135" t="str">
        <f>IF(AND(E89&lt;&gt;0,D89&lt;&gt;0,F89&lt;&gt;0),IF(C89&lt;&gt;0,CONCATENATE(C89,"-AGr",VLOOKUP(D89,Listen!$A$2:$D$45,4,FALSE),"-",E89,"-",F89,),CONCATENATE("AGr",VLOOKUP(D89,Listen!$A$2:$D$45,4,FALSE),"-",E89,"-",F89)),"keine vollständige ID")</f>
        <v>keine vollständige ID</v>
      </c>
      <c r="C89" s="126"/>
      <c r="D89" s="275"/>
      <c r="E89" s="33"/>
      <c r="F89" s="130"/>
      <c r="G89" s="16"/>
      <c r="H89" s="16"/>
      <c r="I89" s="16"/>
      <c r="J89" s="16"/>
      <c r="K89" s="16"/>
      <c r="L89" s="94">
        <f>IF(E89&gt;A_Stammdaten!$B$10,0,G89+H89-J89)</f>
        <v>0</v>
      </c>
      <c r="M89" s="16"/>
      <c r="N89" s="16"/>
      <c r="O89" s="16"/>
      <c r="P89" s="54">
        <f t="shared" si="24"/>
        <v>0</v>
      </c>
      <c r="Q89" s="33"/>
      <c r="R89" s="33"/>
      <c r="S89" s="33"/>
      <c r="T89" s="33"/>
      <c r="U89" s="33"/>
      <c r="V89" s="33"/>
      <c r="W89" s="55" t="str">
        <f t="shared" si="25"/>
        <v>-</v>
      </c>
      <c r="X89" s="55" t="str">
        <f t="shared" si="26"/>
        <v>-</v>
      </c>
      <c r="Y89" s="55">
        <f>IF(ISBLANK($D89),0,VLOOKUP($D89,Listen!$A$2:$C$45,2,FALSE))</f>
        <v>0</v>
      </c>
      <c r="Z89" s="55">
        <f>IF(ISBLANK($D89),0,VLOOKUP($D89,Listen!$A$2:$C$45,3,FALSE))</f>
        <v>0</v>
      </c>
      <c r="AA89" s="45">
        <f t="shared" si="37"/>
        <v>0</v>
      </c>
      <c r="AB89" s="45">
        <f t="shared" si="37"/>
        <v>0</v>
      </c>
      <c r="AC89" s="45">
        <f>IFERROR(IF(OR($R89&lt;&gt;"Ja",VLOOKUP($D89,Listen!$A$2:$F$45,5,0)="Nein",E89&lt;IF(D89="LNG Anbindungsanlagen gemäß separater Festlegung",2022,2023)),$Y89,$W89),0)</f>
        <v>0</v>
      </c>
      <c r="AD89" s="45">
        <f>IFERROR(IF(OR($R89&lt;&gt;"Ja",VLOOKUP($D89,Listen!$A$2:$F$45,5,0)="Nein",E89&lt;IF(D89="LNG Anbindungsanlagen gemäß separater Festlegung",2022,2023)),$Y89,$W89),0)</f>
        <v>0</v>
      </c>
      <c r="AE89" s="45">
        <f>IFERROR(IF(OR($S89&lt;&gt;"Ja",VLOOKUP($D89,Listen!$A$2:$F$45,6,0)="Nein"),$Y89,$X89),0)</f>
        <v>0</v>
      </c>
      <c r="AF89" s="45">
        <f>IFERROR(IF(OR($S89&lt;&gt;"Ja",VLOOKUP($D89,Listen!$A$2:$F$45,6,0)="Nein"),$Y89,$X89),0)</f>
        <v>0</v>
      </c>
      <c r="AG89" s="45">
        <f>IFERROR(IF(OR($S89&lt;&gt;"Ja",VLOOKUP($D89,Listen!$A$2:$F$45,6,0)="Nein"),$Y89,$X89),0)</f>
        <v>0</v>
      </c>
      <c r="AH89" s="47">
        <f t="shared" si="38"/>
        <v>0</v>
      </c>
      <c r="AI89" s="122">
        <f>IFERROR(IF(VLOOKUP($D89,Listen!$A$2:$F$45,6,0)="Ja",MAX(BC89:BD89),D_SAV!$BC89),0)</f>
        <v>0</v>
      </c>
      <c r="AJ89" s="47">
        <f t="shared" si="39"/>
        <v>0</v>
      </c>
      <c r="AL89" s="262">
        <f t="shared" si="40"/>
        <v>0</v>
      </c>
      <c r="AM89" s="129">
        <f t="shared" si="27"/>
        <v>0</v>
      </c>
      <c r="AN89" s="263">
        <f t="shared" si="41"/>
        <v>0</v>
      </c>
      <c r="AO89" s="262">
        <f t="shared" si="28"/>
        <v>0</v>
      </c>
      <c r="AP89" s="129">
        <f t="shared" si="29"/>
        <v>0</v>
      </c>
      <c r="AQ89" s="263">
        <f t="shared" si="42"/>
        <v>0</v>
      </c>
      <c r="AR89" s="262">
        <f t="shared" si="30"/>
        <v>0</v>
      </c>
      <c r="AS89" s="129">
        <f t="shared" si="31"/>
        <v>0</v>
      </c>
      <c r="AT89" s="263">
        <f t="shared" si="43"/>
        <v>0</v>
      </c>
      <c r="AU89" s="262">
        <f t="shared" si="32"/>
        <v>0</v>
      </c>
      <c r="AV89" s="129">
        <f t="shared" si="33"/>
        <v>0</v>
      </c>
      <c r="AW89" s="263">
        <f t="shared" si="44"/>
        <v>0</v>
      </c>
      <c r="AX89" s="262">
        <f t="shared" si="34"/>
        <v>0</v>
      </c>
      <c r="AY89" s="129">
        <f t="shared" si="35"/>
        <v>0</v>
      </c>
      <c r="AZ89" s="129">
        <f t="shared" si="45"/>
        <v>0</v>
      </c>
      <c r="BA89" s="263">
        <f>IFERROR(IF(VLOOKUP($D89,Listen!$A$2:$F$45,6,0)="Ja",AX89-MAX(AY89:AZ89),AX89-AY89),0)</f>
        <v>0</v>
      </c>
      <c r="BB89" s="262">
        <f t="shared" si="46"/>
        <v>0</v>
      </c>
      <c r="BC89" s="129">
        <f t="shared" si="36"/>
        <v>0</v>
      </c>
      <c r="BD89" s="129">
        <f t="shared" si="47"/>
        <v>0</v>
      </c>
      <c r="BE89" s="263">
        <f>IFERROR(IF(VLOOKUP($D89,Listen!$A$2:$F$45,6,0)="Ja",BB89-MAX(BC89:BD89),BB89-BC89),0)</f>
        <v>0</v>
      </c>
    </row>
    <row r="90" spans="1:57" s="31" customFormat="1" x14ac:dyDescent="0.25">
      <c r="A90" s="189">
        <v>86</v>
      </c>
      <c r="B90" s="135" t="str">
        <f>IF(AND(E90&lt;&gt;0,D90&lt;&gt;0,F90&lt;&gt;0),IF(C90&lt;&gt;0,CONCATENATE(C90,"-AGr",VLOOKUP(D90,Listen!$A$2:$D$45,4,FALSE),"-",E90,"-",F90,),CONCATENATE("AGr",VLOOKUP(D90,Listen!$A$2:$D$45,4,FALSE),"-",E90,"-",F90)),"keine vollständige ID")</f>
        <v>keine vollständige ID</v>
      </c>
      <c r="C90" s="126"/>
      <c r="D90" s="275"/>
      <c r="E90" s="33"/>
      <c r="F90" s="130"/>
      <c r="G90" s="16"/>
      <c r="H90" s="16"/>
      <c r="I90" s="16"/>
      <c r="J90" s="16"/>
      <c r="K90" s="16"/>
      <c r="L90" s="94">
        <f>IF(E90&gt;A_Stammdaten!$B$10,0,G90+H90-J90)</f>
        <v>0</v>
      </c>
      <c r="M90" s="16"/>
      <c r="N90" s="16"/>
      <c r="O90" s="16"/>
      <c r="P90" s="54">
        <f t="shared" si="24"/>
        <v>0</v>
      </c>
      <c r="Q90" s="33"/>
      <c r="R90" s="33"/>
      <c r="S90" s="33"/>
      <c r="T90" s="33"/>
      <c r="U90" s="33"/>
      <c r="V90" s="33"/>
      <c r="W90" s="55" t="str">
        <f t="shared" si="25"/>
        <v>-</v>
      </c>
      <c r="X90" s="55" t="str">
        <f t="shared" si="26"/>
        <v>-</v>
      </c>
      <c r="Y90" s="55">
        <f>IF(ISBLANK($D90),0,VLOOKUP($D90,Listen!$A$2:$C$45,2,FALSE))</f>
        <v>0</v>
      </c>
      <c r="Z90" s="55">
        <f>IF(ISBLANK($D90),0,VLOOKUP($D90,Listen!$A$2:$C$45,3,FALSE))</f>
        <v>0</v>
      </c>
      <c r="AA90" s="45">
        <f t="shared" si="37"/>
        <v>0</v>
      </c>
      <c r="AB90" s="45">
        <f t="shared" si="37"/>
        <v>0</v>
      </c>
      <c r="AC90" s="45">
        <f>IFERROR(IF(OR($R90&lt;&gt;"Ja",VLOOKUP($D90,Listen!$A$2:$F$45,5,0)="Nein",E90&lt;IF(D90="LNG Anbindungsanlagen gemäß separater Festlegung",2022,2023)),$Y90,$W90),0)</f>
        <v>0</v>
      </c>
      <c r="AD90" s="45">
        <f>IFERROR(IF(OR($R90&lt;&gt;"Ja",VLOOKUP($D90,Listen!$A$2:$F$45,5,0)="Nein",E90&lt;IF(D90="LNG Anbindungsanlagen gemäß separater Festlegung",2022,2023)),$Y90,$W90),0)</f>
        <v>0</v>
      </c>
      <c r="AE90" s="45">
        <f>IFERROR(IF(OR($S90&lt;&gt;"Ja",VLOOKUP($D90,Listen!$A$2:$F$45,6,0)="Nein"),$Y90,$X90),0)</f>
        <v>0</v>
      </c>
      <c r="AF90" s="45">
        <f>IFERROR(IF(OR($S90&lt;&gt;"Ja",VLOOKUP($D90,Listen!$A$2:$F$45,6,0)="Nein"),$Y90,$X90),0)</f>
        <v>0</v>
      </c>
      <c r="AG90" s="45">
        <f>IFERROR(IF(OR($S90&lt;&gt;"Ja",VLOOKUP($D90,Listen!$A$2:$F$45,6,0)="Nein"),$Y90,$X90),0)</f>
        <v>0</v>
      </c>
      <c r="AH90" s="47">
        <f t="shared" si="38"/>
        <v>0</v>
      </c>
      <c r="AI90" s="122">
        <f>IFERROR(IF(VLOOKUP($D90,Listen!$A$2:$F$45,6,0)="Ja",MAX(BC90:BD90),D_SAV!$BC90),0)</f>
        <v>0</v>
      </c>
      <c r="AJ90" s="47">
        <f t="shared" si="39"/>
        <v>0</v>
      </c>
      <c r="AL90" s="262">
        <f t="shared" si="40"/>
        <v>0</v>
      </c>
      <c r="AM90" s="129">
        <f t="shared" si="27"/>
        <v>0</v>
      </c>
      <c r="AN90" s="263">
        <f t="shared" si="41"/>
        <v>0</v>
      </c>
      <c r="AO90" s="262">
        <f t="shared" si="28"/>
        <v>0</v>
      </c>
      <c r="AP90" s="129">
        <f t="shared" si="29"/>
        <v>0</v>
      </c>
      <c r="AQ90" s="263">
        <f t="shared" si="42"/>
        <v>0</v>
      </c>
      <c r="AR90" s="262">
        <f t="shared" si="30"/>
        <v>0</v>
      </c>
      <c r="AS90" s="129">
        <f t="shared" si="31"/>
        <v>0</v>
      </c>
      <c r="AT90" s="263">
        <f t="shared" si="43"/>
        <v>0</v>
      </c>
      <c r="AU90" s="262">
        <f t="shared" si="32"/>
        <v>0</v>
      </c>
      <c r="AV90" s="129">
        <f t="shared" si="33"/>
        <v>0</v>
      </c>
      <c r="AW90" s="263">
        <f t="shared" si="44"/>
        <v>0</v>
      </c>
      <c r="AX90" s="262">
        <f t="shared" si="34"/>
        <v>0</v>
      </c>
      <c r="AY90" s="129">
        <f t="shared" si="35"/>
        <v>0</v>
      </c>
      <c r="AZ90" s="129">
        <f t="shared" si="45"/>
        <v>0</v>
      </c>
      <c r="BA90" s="263">
        <f>IFERROR(IF(VLOOKUP($D90,Listen!$A$2:$F$45,6,0)="Ja",AX90-MAX(AY90:AZ90),AX90-AY90),0)</f>
        <v>0</v>
      </c>
      <c r="BB90" s="262">
        <f t="shared" si="46"/>
        <v>0</v>
      </c>
      <c r="BC90" s="129">
        <f t="shared" si="36"/>
        <v>0</v>
      </c>
      <c r="BD90" s="129">
        <f t="shared" si="47"/>
        <v>0</v>
      </c>
      <c r="BE90" s="263">
        <f>IFERROR(IF(VLOOKUP($D90,Listen!$A$2:$F$45,6,0)="Ja",BB90-MAX(BC90:BD90),BB90-BC90),0)</f>
        <v>0</v>
      </c>
    </row>
    <row r="91" spans="1:57" s="31" customFormat="1" x14ac:dyDescent="0.25">
      <c r="A91" s="189">
        <v>87</v>
      </c>
      <c r="B91" s="135" t="str">
        <f>IF(AND(E91&lt;&gt;0,D91&lt;&gt;0,F91&lt;&gt;0),IF(C91&lt;&gt;0,CONCATENATE(C91,"-AGr",VLOOKUP(D91,Listen!$A$2:$D$45,4,FALSE),"-",E91,"-",F91,),CONCATENATE("AGr",VLOOKUP(D91,Listen!$A$2:$D$45,4,FALSE),"-",E91,"-",F91)),"keine vollständige ID")</f>
        <v>keine vollständige ID</v>
      </c>
      <c r="C91" s="126"/>
      <c r="D91" s="275"/>
      <c r="E91" s="33"/>
      <c r="F91" s="130"/>
      <c r="G91" s="16"/>
      <c r="H91" s="16"/>
      <c r="I91" s="16"/>
      <c r="J91" s="16"/>
      <c r="K91" s="16"/>
      <c r="L91" s="94">
        <f>IF(E91&gt;A_Stammdaten!$B$10,0,G91+H91-J91)</f>
        <v>0</v>
      </c>
      <c r="M91" s="16"/>
      <c r="N91" s="16"/>
      <c r="O91" s="16"/>
      <c r="P91" s="54">
        <f t="shared" si="24"/>
        <v>0</v>
      </c>
      <c r="Q91" s="33"/>
      <c r="R91" s="33"/>
      <c r="S91" s="33"/>
      <c r="T91" s="33"/>
      <c r="U91" s="33"/>
      <c r="V91" s="33"/>
      <c r="W91" s="55" t="str">
        <f t="shared" si="25"/>
        <v>-</v>
      </c>
      <c r="X91" s="55" t="str">
        <f t="shared" si="26"/>
        <v>-</v>
      </c>
      <c r="Y91" s="55">
        <f>IF(ISBLANK($D91),0,VLOOKUP($D91,Listen!$A$2:$C$45,2,FALSE))</f>
        <v>0</v>
      </c>
      <c r="Z91" s="55">
        <f>IF(ISBLANK($D91),0,VLOOKUP($D91,Listen!$A$2:$C$45,3,FALSE))</f>
        <v>0</v>
      </c>
      <c r="AA91" s="45">
        <f t="shared" si="37"/>
        <v>0</v>
      </c>
      <c r="AB91" s="45">
        <f t="shared" si="37"/>
        <v>0</v>
      </c>
      <c r="AC91" s="45">
        <f>IFERROR(IF(OR($R91&lt;&gt;"Ja",VLOOKUP($D91,Listen!$A$2:$F$45,5,0)="Nein",E91&lt;IF(D91="LNG Anbindungsanlagen gemäß separater Festlegung",2022,2023)),$Y91,$W91),0)</f>
        <v>0</v>
      </c>
      <c r="AD91" s="45">
        <f>IFERROR(IF(OR($R91&lt;&gt;"Ja",VLOOKUP($D91,Listen!$A$2:$F$45,5,0)="Nein",E91&lt;IF(D91="LNG Anbindungsanlagen gemäß separater Festlegung",2022,2023)),$Y91,$W91),0)</f>
        <v>0</v>
      </c>
      <c r="AE91" s="45">
        <f>IFERROR(IF(OR($S91&lt;&gt;"Ja",VLOOKUP($D91,Listen!$A$2:$F$45,6,0)="Nein"),$Y91,$X91),0)</f>
        <v>0</v>
      </c>
      <c r="AF91" s="45">
        <f>IFERROR(IF(OR($S91&lt;&gt;"Ja",VLOOKUP($D91,Listen!$A$2:$F$45,6,0)="Nein"),$Y91,$X91),0)</f>
        <v>0</v>
      </c>
      <c r="AG91" s="45">
        <f>IFERROR(IF(OR($S91&lt;&gt;"Ja",VLOOKUP($D91,Listen!$A$2:$F$45,6,0)="Nein"),$Y91,$X91),0)</f>
        <v>0</v>
      </c>
      <c r="AH91" s="47">
        <f t="shared" si="38"/>
        <v>0</v>
      </c>
      <c r="AI91" s="122">
        <f>IFERROR(IF(VLOOKUP($D91,Listen!$A$2:$F$45,6,0)="Ja",MAX(BC91:BD91),D_SAV!$BC91),0)</f>
        <v>0</v>
      </c>
      <c r="AJ91" s="47">
        <f t="shared" si="39"/>
        <v>0</v>
      </c>
      <c r="AL91" s="262">
        <f t="shared" si="40"/>
        <v>0</v>
      </c>
      <c r="AM91" s="129">
        <f t="shared" si="27"/>
        <v>0</v>
      </c>
      <c r="AN91" s="263">
        <f t="shared" si="41"/>
        <v>0</v>
      </c>
      <c r="AO91" s="262">
        <f t="shared" si="28"/>
        <v>0</v>
      </c>
      <c r="AP91" s="129">
        <f t="shared" si="29"/>
        <v>0</v>
      </c>
      <c r="AQ91" s="263">
        <f t="shared" si="42"/>
        <v>0</v>
      </c>
      <c r="AR91" s="262">
        <f t="shared" si="30"/>
        <v>0</v>
      </c>
      <c r="AS91" s="129">
        <f t="shared" si="31"/>
        <v>0</v>
      </c>
      <c r="AT91" s="263">
        <f t="shared" si="43"/>
        <v>0</v>
      </c>
      <c r="AU91" s="262">
        <f t="shared" si="32"/>
        <v>0</v>
      </c>
      <c r="AV91" s="129">
        <f t="shared" si="33"/>
        <v>0</v>
      </c>
      <c r="AW91" s="263">
        <f t="shared" si="44"/>
        <v>0</v>
      </c>
      <c r="AX91" s="262">
        <f t="shared" si="34"/>
        <v>0</v>
      </c>
      <c r="AY91" s="129">
        <f t="shared" si="35"/>
        <v>0</v>
      </c>
      <c r="AZ91" s="129">
        <f t="shared" si="45"/>
        <v>0</v>
      </c>
      <c r="BA91" s="263">
        <f>IFERROR(IF(VLOOKUP($D91,Listen!$A$2:$F$45,6,0)="Ja",AX91-MAX(AY91:AZ91),AX91-AY91),0)</f>
        <v>0</v>
      </c>
      <c r="BB91" s="262">
        <f t="shared" si="46"/>
        <v>0</v>
      </c>
      <c r="BC91" s="129">
        <f t="shared" si="36"/>
        <v>0</v>
      </c>
      <c r="BD91" s="129">
        <f t="shared" si="47"/>
        <v>0</v>
      </c>
      <c r="BE91" s="263">
        <f>IFERROR(IF(VLOOKUP($D91,Listen!$A$2:$F$45,6,0)="Ja",BB91-MAX(BC91:BD91),BB91-BC91),0)</f>
        <v>0</v>
      </c>
    </row>
    <row r="92" spans="1:57" s="31" customFormat="1" x14ac:dyDescent="0.25">
      <c r="A92" s="189">
        <v>88</v>
      </c>
      <c r="B92" s="135" t="str">
        <f>IF(AND(E92&lt;&gt;0,D92&lt;&gt;0,F92&lt;&gt;0),IF(C92&lt;&gt;0,CONCATENATE(C92,"-AGr",VLOOKUP(D92,Listen!$A$2:$D$45,4,FALSE),"-",E92,"-",F92,),CONCATENATE("AGr",VLOOKUP(D92,Listen!$A$2:$D$45,4,FALSE),"-",E92,"-",F92)),"keine vollständige ID")</f>
        <v>keine vollständige ID</v>
      </c>
      <c r="C92" s="126"/>
      <c r="D92" s="275"/>
      <c r="E92" s="33"/>
      <c r="F92" s="130"/>
      <c r="G92" s="16"/>
      <c r="H92" s="16"/>
      <c r="I92" s="16"/>
      <c r="J92" s="16"/>
      <c r="K92" s="16"/>
      <c r="L92" s="94">
        <f>IF(E92&gt;A_Stammdaten!$B$10,0,G92+H92-J92)</f>
        <v>0</v>
      </c>
      <c r="M92" s="16"/>
      <c r="N92" s="16"/>
      <c r="O92" s="16"/>
      <c r="P92" s="54">
        <f t="shared" si="24"/>
        <v>0</v>
      </c>
      <c r="Q92" s="33"/>
      <c r="R92" s="33"/>
      <c r="S92" s="33"/>
      <c r="T92" s="33"/>
      <c r="U92" s="33"/>
      <c r="V92" s="33"/>
      <c r="W92" s="55" t="str">
        <f t="shared" si="25"/>
        <v>-</v>
      </c>
      <c r="X92" s="55" t="str">
        <f t="shared" si="26"/>
        <v>-</v>
      </c>
      <c r="Y92" s="55">
        <f>IF(ISBLANK($D92),0,VLOOKUP($D92,Listen!$A$2:$C$45,2,FALSE))</f>
        <v>0</v>
      </c>
      <c r="Z92" s="55">
        <f>IF(ISBLANK($D92),0,VLOOKUP($D92,Listen!$A$2:$C$45,3,FALSE))</f>
        <v>0</v>
      </c>
      <c r="AA92" s="45">
        <f t="shared" si="37"/>
        <v>0</v>
      </c>
      <c r="AB92" s="45">
        <f t="shared" si="37"/>
        <v>0</v>
      </c>
      <c r="AC92" s="45">
        <f>IFERROR(IF(OR($R92&lt;&gt;"Ja",VLOOKUP($D92,Listen!$A$2:$F$45,5,0)="Nein",E92&lt;IF(D92="LNG Anbindungsanlagen gemäß separater Festlegung",2022,2023)),$Y92,$W92),0)</f>
        <v>0</v>
      </c>
      <c r="AD92" s="45">
        <f>IFERROR(IF(OR($R92&lt;&gt;"Ja",VLOOKUP($D92,Listen!$A$2:$F$45,5,0)="Nein",E92&lt;IF(D92="LNG Anbindungsanlagen gemäß separater Festlegung",2022,2023)),$Y92,$W92),0)</f>
        <v>0</v>
      </c>
      <c r="AE92" s="45">
        <f>IFERROR(IF(OR($S92&lt;&gt;"Ja",VLOOKUP($D92,Listen!$A$2:$F$45,6,0)="Nein"),$Y92,$X92),0)</f>
        <v>0</v>
      </c>
      <c r="AF92" s="45">
        <f>IFERROR(IF(OR($S92&lt;&gt;"Ja",VLOOKUP($D92,Listen!$A$2:$F$45,6,0)="Nein"),$Y92,$X92),0)</f>
        <v>0</v>
      </c>
      <c r="AG92" s="45">
        <f>IFERROR(IF(OR($S92&lt;&gt;"Ja",VLOOKUP($D92,Listen!$A$2:$F$45,6,0)="Nein"),$Y92,$X92),0)</f>
        <v>0</v>
      </c>
      <c r="AH92" s="47">
        <f t="shared" si="38"/>
        <v>0</v>
      </c>
      <c r="AI92" s="122">
        <f>IFERROR(IF(VLOOKUP($D92,Listen!$A$2:$F$45,6,0)="Ja",MAX(BC92:BD92),D_SAV!$BC92),0)</f>
        <v>0</v>
      </c>
      <c r="AJ92" s="47">
        <f t="shared" si="39"/>
        <v>0</v>
      </c>
      <c r="AL92" s="262">
        <f t="shared" si="40"/>
        <v>0</v>
      </c>
      <c r="AM92" s="129">
        <f t="shared" si="27"/>
        <v>0</v>
      </c>
      <c r="AN92" s="263">
        <f t="shared" si="41"/>
        <v>0</v>
      </c>
      <c r="AO92" s="262">
        <f t="shared" si="28"/>
        <v>0</v>
      </c>
      <c r="AP92" s="129">
        <f t="shared" si="29"/>
        <v>0</v>
      </c>
      <c r="AQ92" s="263">
        <f t="shared" si="42"/>
        <v>0</v>
      </c>
      <c r="AR92" s="262">
        <f t="shared" si="30"/>
        <v>0</v>
      </c>
      <c r="AS92" s="129">
        <f t="shared" si="31"/>
        <v>0</v>
      </c>
      <c r="AT92" s="263">
        <f t="shared" si="43"/>
        <v>0</v>
      </c>
      <c r="AU92" s="262">
        <f t="shared" si="32"/>
        <v>0</v>
      </c>
      <c r="AV92" s="129">
        <f t="shared" si="33"/>
        <v>0</v>
      </c>
      <c r="AW92" s="263">
        <f t="shared" si="44"/>
        <v>0</v>
      </c>
      <c r="AX92" s="262">
        <f t="shared" si="34"/>
        <v>0</v>
      </c>
      <c r="AY92" s="129">
        <f t="shared" si="35"/>
        <v>0</v>
      </c>
      <c r="AZ92" s="129">
        <f t="shared" si="45"/>
        <v>0</v>
      </c>
      <c r="BA92" s="263">
        <f>IFERROR(IF(VLOOKUP($D92,Listen!$A$2:$F$45,6,0)="Ja",AX92-MAX(AY92:AZ92),AX92-AY92),0)</f>
        <v>0</v>
      </c>
      <c r="BB92" s="262">
        <f t="shared" si="46"/>
        <v>0</v>
      </c>
      <c r="BC92" s="129">
        <f t="shared" si="36"/>
        <v>0</v>
      </c>
      <c r="BD92" s="129">
        <f t="shared" si="47"/>
        <v>0</v>
      </c>
      <c r="BE92" s="263">
        <f>IFERROR(IF(VLOOKUP($D92,Listen!$A$2:$F$45,6,0)="Ja",BB92-MAX(BC92:BD92),BB92-BC92),0)</f>
        <v>0</v>
      </c>
    </row>
    <row r="93" spans="1:57" s="31" customFormat="1" x14ac:dyDescent="0.25">
      <c r="A93" s="189">
        <v>89</v>
      </c>
      <c r="B93" s="135" t="str">
        <f>IF(AND(E93&lt;&gt;0,D93&lt;&gt;0,F93&lt;&gt;0),IF(C93&lt;&gt;0,CONCATENATE(C93,"-AGr",VLOOKUP(D93,Listen!$A$2:$D$45,4,FALSE),"-",E93,"-",F93,),CONCATENATE("AGr",VLOOKUP(D93,Listen!$A$2:$D$45,4,FALSE),"-",E93,"-",F93)),"keine vollständige ID")</f>
        <v>keine vollständige ID</v>
      </c>
      <c r="C93" s="126"/>
      <c r="D93" s="275"/>
      <c r="E93" s="33"/>
      <c r="F93" s="130"/>
      <c r="G93" s="16"/>
      <c r="H93" s="16"/>
      <c r="I93" s="16"/>
      <c r="J93" s="16"/>
      <c r="K93" s="16"/>
      <c r="L93" s="94">
        <f>IF(E93&gt;A_Stammdaten!$B$10,0,G93+H93-J93)</f>
        <v>0</v>
      </c>
      <c r="M93" s="16"/>
      <c r="N93" s="16"/>
      <c r="O93" s="16"/>
      <c r="P93" s="54">
        <f t="shared" si="24"/>
        <v>0</v>
      </c>
      <c r="Q93" s="33"/>
      <c r="R93" s="33"/>
      <c r="S93" s="33"/>
      <c r="T93" s="33"/>
      <c r="U93" s="33"/>
      <c r="V93" s="33"/>
      <c r="W93" s="55" t="str">
        <f t="shared" si="25"/>
        <v>-</v>
      </c>
      <c r="X93" s="55" t="str">
        <f t="shared" si="26"/>
        <v>-</v>
      </c>
      <c r="Y93" s="55">
        <f>IF(ISBLANK($D93),0,VLOOKUP($D93,Listen!$A$2:$C$45,2,FALSE))</f>
        <v>0</v>
      </c>
      <c r="Z93" s="55">
        <f>IF(ISBLANK($D93),0,VLOOKUP($D93,Listen!$A$2:$C$45,3,FALSE))</f>
        <v>0</v>
      </c>
      <c r="AA93" s="45">
        <f t="shared" si="37"/>
        <v>0</v>
      </c>
      <c r="AB93" s="45">
        <f t="shared" si="37"/>
        <v>0</v>
      </c>
      <c r="AC93" s="45">
        <f>IFERROR(IF(OR($R93&lt;&gt;"Ja",VLOOKUP($D93,Listen!$A$2:$F$45,5,0)="Nein",E93&lt;IF(D93="LNG Anbindungsanlagen gemäß separater Festlegung",2022,2023)),$Y93,$W93),0)</f>
        <v>0</v>
      </c>
      <c r="AD93" s="45">
        <f>IFERROR(IF(OR($R93&lt;&gt;"Ja",VLOOKUP($D93,Listen!$A$2:$F$45,5,0)="Nein",E93&lt;IF(D93="LNG Anbindungsanlagen gemäß separater Festlegung",2022,2023)),$Y93,$W93),0)</f>
        <v>0</v>
      </c>
      <c r="AE93" s="45">
        <f>IFERROR(IF(OR($S93&lt;&gt;"Ja",VLOOKUP($D93,Listen!$A$2:$F$45,6,0)="Nein"),$Y93,$X93),0)</f>
        <v>0</v>
      </c>
      <c r="AF93" s="45">
        <f>IFERROR(IF(OR($S93&lt;&gt;"Ja",VLOOKUP($D93,Listen!$A$2:$F$45,6,0)="Nein"),$Y93,$X93),0)</f>
        <v>0</v>
      </c>
      <c r="AG93" s="45">
        <f>IFERROR(IF(OR($S93&lt;&gt;"Ja",VLOOKUP($D93,Listen!$A$2:$F$45,6,0)="Nein"),$Y93,$X93),0)</f>
        <v>0</v>
      </c>
      <c r="AH93" s="47">
        <f t="shared" si="38"/>
        <v>0</v>
      </c>
      <c r="AI93" s="122">
        <f>IFERROR(IF(VLOOKUP($D93,Listen!$A$2:$F$45,6,0)="Ja",MAX(BC93:BD93),D_SAV!$BC93),0)</f>
        <v>0</v>
      </c>
      <c r="AJ93" s="47">
        <f t="shared" si="39"/>
        <v>0</v>
      </c>
      <c r="AL93" s="262">
        <f t="shared" si="40"/>
        <v>0</v>
      </c>
      <c r="AM93" s="129">
        <f t="shared" si="27"/>
        <v>0</v>
      </c>
      <c r="AN93" s="263">
        <f t="shared" si="41"/>
        <v>0</v>
      </c>
      <c r="AO93" s="262">
        <f t="shared" si="28"/>
        <v>0</v>
      </c>
      <c r="AP93" s="129">
        <f t="shared" si="29"/>
        <v>0</v>
      </c>
      <c r="AQ93" s="263">
        <f t="shared" si="42"/>
        <v>0</v>
      </c>
      <c r="AR93" s="262">
        <f t="shared" si="30"/>
        <v>0</v>
      </c>
      <c r="AS93" s="129">
        <f t="shared" si="31"/>
        <v>0</v>
      </c>
      <c r="AT93" s="263">
        <f t="shared" si="43"/>
        <v>0</v>
      </c>
      <c r="AU93" s="262">
        <f t="shared" si="32"/>
        <v>0</v>
      </c>
      <c r="AV93" s="129">
        <f t="shared" si="33"/>
        <v>0</v>
      </c>
      <c r="AW93" s="263">
        <f t="shared" si="44"/>
        <v>0</v>
      </c>
      <c r="AX93" s="262">
        <f t="shared" si="34"/>
        <v>0</v>
      </c>
      <c r="AY93" s="129">
        <f t="shared" si="35"/>
        <v>0</v>
      </c>
      <c r="AZ93" s="129">
        <f t="shared" si="45"/>
        <v>0</v>
      </c>
      <c r="BA93" s="263">
        <f>IFERROR(IF(VLOOKUP($D93,Listen!$A$2:$F$45,6,0)="Ja",AX93-MAX(AY93:AZ93),AX93-AY93),0)</f>
        <v>0</v>
      </c>
      <c r="BB93" s="262">
        <f t="shared" si="46"/>
        <v>0</v>
      </c>
      <c r="BC93" s="129">
        <f t="shared" si="36"/>
        <v>0</v>
      </c>
      <c r="BD93" s="129">
        <f t="shared" si="47"/>
        <v>0</v>
      </c>
      <c r="BE93" s="263">
        <f>IFERROR(IF(VLOOKUP($D93,Listen!$A$2:$F$45,6,0)="Ja",BB93-MAX(BC93:BD93),BB93-BC93),0)</f>
        <v>0</v>
      </c>
    </row>
    <row r="94" spans="1:57" s="31" customFormat="1" x14ac:dyDescent="0.25">
      <c r="A94" s="189">
        <v>90</v>
      </c>
      <c r="B94" s="135" t="str">
        <f>IF(AND(E94&lt;&gt;0,D94&lt;&gt;0,F94&lt;&gt;0),IF(C94&lt;&gt;0,CONCATENATE(C94,"-AGr",VLOOKUP(D94,Listen!$A$2:$D$45,4,FALSE),"-",E94,"-",F94,),CONCATENATE("AGr",VLOOKUP(D94,Listen!$A$2:$D$45,4,FALSE),"-",E94,"-",F94)),"keine vollständige ID")</f>
        <v>keine vollständige ID</v>
      </c>
      <c r="C94" s="126"/>
      <c r="D94" s="275"/>
      <c r="E94" s="33"/>
      <c r="F94" s="130"/>
      <c r="G94" s="16"/>
      <c r="H94" s="16"/>
      <c r="I94" s="16"/>
      <c r="J94" s="16"/>
      <c r="K94" s="16"/>
      <c r="L94" s="94">
        <f>IF(E94&gt;A_Stammdaten!$B$10,0,G94+H94-J94)</f>
        <v>0</v>
      </c>
      <c r="M94" s="16"/>
      <c r="N94" s="16"/>
      <c r="O94" s="16"/>
      <c r="P94" s="54">
        <f t="shared" si="24"/>
        <v>0</v>
      </c>
      <c r="Q94" s="33"/>
      <c r="R94" s="33"/>
      <c r="S94" s="33"/>
      <c r="T94" s="33"/>
      <c r="U94" s="33"/>
      <c r="V94" s="33"/>
      <c r="W94" s="55" t="str">
        <f t="shared" si="25"/>
        <v>-</v>
      </c>
      <c r="X94" s="55" t="str">
        <f t="shared" si="26"/>
        <v>-</v>
      </c>
      <c r="Y94" s="55">
        <f>IF(ISBLANK($D94),0,VLOOKUP($D94,Listen!$A$2:$C$45,2,FALSE))</f>
        <v>0</v>
      </c>
      <c r="Z94" s="55">
        <f>IF(ISBLANK($D94),0,VLOOKUP($D94,Listen!$A$2:$C$45,3,FALSE))</f>
        <v>0</v>
      </c>
      <c r="AA94" s="45">
        <f t="shared" si="37"/>
        <v>0</v>
      </c>
      <c r="AB94" s="45">
        <f t="shared" si="37"/>
        <v>0</v>
      </c>
      <c r="AC94" s="45">
        <f>IFERROR(IF(OR($R94&lt;&gt;"Ja",VLOOKUP($D94,Listen!$A$2:$F$45,5,0)="Nein",E94&lt;IF(D94="LNG Anbindungsanlagen gemäß separater Festlegung",2022,2023)),$Y94,$W94),0)</f>
        <v>0</v>
      </c>
      <c r="AD94" s="45">
        <f>IFERROR(IF(OR($R94&lt;&gt;"Ja",VLOOKUP($D94,Listen!$A$2:$F$45,5,0)="Nein",E94&lt;IF(D94="LNG Anbindungsanlagen gemäß separater Festlegung",2022,2023)),$Y94,$W94),0)</f>
        <v>0</v>
      </c>
      <c r="AE94" s="45">
        <f>IFERROR(IF(OR($S94&lt;&gt;"Ja",VLOOKUP($D94,Listen!$A$2:$F$45,6,0)="Nein"),$Y94,$X94),0)</f>
        <v>0</v>
      </c>
      <c r="AF94" s="45">
        <f>IFERROR(IF(OR($S94&lt;&gt;"Ja",VLOOKUP($D94,Listen!$A$2:$F$45,6,0)="Nein"),$Y94,$X94),0)</f>
        <v>0</v>
      </c>
      <c r="AG94" s="45">
        <f>IFERROR(IF(OR($S94&lt;&gt;"Ja",VLOOKUP($D94,Listen!$A$2:$F$45,6,0)="Nein"),$Y94,$X94),0)</f>
        <v>0</v>
      </c>
      <c r="AH94" s="47">
        <f t="shared" si="38"/>
        <v>0</v>
      </c>
      <c r="AI94" s="122">
        <f>IFERROR(IF(VLOOKUP($D94,Listen!$A$2:$F$45,6,0)="Ja",MAX(BC94:BD94),D_SAV!$BC94),0)</f>
        <v>0</v>
      </c>
      <c r="AJ94" s="47">
        <f t="shared" si="39"/>
        <v>0</v>
      </c>
      <c r="AL94" s="262">
        <f t="shared" si="40"/>
        <v>0</v>
      </c>
      <c r="AM94" s="129">
        <f t="shared" si="27"/>
        <v>0</v>
      </c>
      <c r="AN94" s="263">
        <f t="shared" si="41"/>
        <v>0</v>
      </c>
      <c r="AO94" s="262">
        <f t="shared" si="28"/>
        <v>0</v>
      </c>
      <c r="AP94" s="129">
        <f t="shared" si="29"/>
        <v>0</v>
      </c>
      <c r="AQ94" s="263">
        <f t="shared" si="42"/>
        <v>0</v>
      </c>
      <c r="AR94" s="262">
        <f t="shared" si="30"/>
        <v>0</v>
      </c>
      <c r="AS94" s="129">
        <f t="shared" si="31"/>
        <v>0</v>
      </c>
      <c r="AT94" s="263">
        <f t="shared" si="43"/>
        <v>0</v>
      </c>
      <c r="AU94" s="262">
        <f t="shared" si="32"/>
        <v>0</v>
      </c>
      <c r="AV94" s="129">
        <f t="shared" si="33"/>
        <v>0</v>
      </c>
      <c r="AW94" s="263">
        <f t="shared" si="44"/>
        <v>0</v>
      </c>
      <c r="AX94" s="262">
        <f t="shared" si="34"/>
        <v>0</v>
      </c>
      <c r="AY94" s="129">
        <f t="shared" si="35"/>
        <v>0</v>
      </c>
      <c r="AZ94" s="129">
        <f t="shared" si="45"/>
        <v>0</v>
      </c>
      <c r="BA94" s="263">
        <f>IFERROR(IF(VLOOKUP($D94,Listen!$A$2:$F$45,6,0)="Ja",AX94-MAX(AY94:AZ94),AX94-AY94),0)</f>
        <v>0</v>
      </c>
      <c r="BB94" s="262">
        <f t="shared" si="46"/>
        <v>0</v>
      </c>
      <c r="BC94" s="129">
        <f t="shared" si="36"/>
        <v>0</v>
      </c>
      <c r="BD94" s="129">
        <f t="shared" si="47"/>
        <v>0</v>
      </c>
      <c r="BE94" s="263">
        <f>IFERROR(IF(VLOOKUP($D94,Listen!$A$2:$F$45,6,0)="Ja",BB94-MAX(BC94:BD94),BB94-BC94),0)</f>
        <v>0</v>
      </c>
    </row>
    <row r="95" spans="1:57" s="31" customFormat="1" x14ac:dyDescent="0.25">
      <c r="A95" s="189">
        <v>91</v>
      </c>
      <c r="B95" s="135" t="str">
        <f>IF(AND(E95&lt;&gt;0,D95&lt;&gt;0,F95&lt;&gt;0),IF(C95&lt;&gt;0,CONCATENATE(C95,"-AGr",VLOOKUP(D95,Listen!$A$2:$D$45,4,FALSE),"-",E95,"-",F95,),CONCATENATE("AGr",VLOOKUP(D95,Listen!$A$2:$D$45,4,FALSE),"-",E95,"-",F95)),"keine vollständige ID")</f>
        <v>keine vollständige ID</v>
      </c>
      <c r="C95" s="126"/>
      <c r="D95" s="275"/>
      <c r="E95" s="33"/>
      <c r="F95" s="130"/>
      <c r="G95" s="16"/>
      <c r="H95" s="16"/>
      <c r="I95" s="16"/>
      <c r="J95" s="16"/>
      <c r="K95" s="16"/>
      <c r="L95" s="94">
        <f>IF(E95&gt;A_Stammdaten!$B$10,0,G95+H95-J95)</f>
        <v>0</v>
      </c>
      <c r="M95" s="16"/>
      <c r="N95" s="16"/>
      <c r="O95" s="16"/>
      <c r="P95" s="54">
        <f t="shared" si="24"/>
        <v>0</v>
      </c>
      <c r="Q95" s="33"/>
      <c r="R95" s="33"/>
      <c r="S95" s="33"/>
      <c r="T95" s="33"/>
      <c r="U95" s="33"/>
      <c r="V95" s="33"/>
      <c r="W95" s="55" t="str">
        <f t="shared" si="25"/>
        <v>-</v>
      </c>
      <c r="X95" s="55" t="str">
        <f t="shared" si="26"/>
        <v>-</v>
      </c>
      <c r="Y95" s="55">
        <f>IF(ISBLANK($D95),0,VLOOKUP($D95,Listen!$A$2:$C$45,2,FALSE))</f>
        <v>0</v>
      </c>
      <c r="Z95" s="55">
        <f>IF(ISBLANK($D95),0,VLOOKUP($D95,Listen!$A$2:$C$45,3,FALSE))</f>
        <v>0</v>
      </c>
      <c r="AA95" s="45">
        <f t="shared" si="37"/>
        <v>0</v>
      </c>
      <c r="AB95" s="45">
        <f t="shared" si="37"/>
        <v>0</v>
      </c>
      <c r="AC95" s="45">
        <f>IFERROR(IF(OR($R95&lt;&gt;"Ja",VLOOKUP($D95,Listen!$A$2:$F$45,5,0)="Nein",E95&lt;IF(D95="LNG Anbindungsanlagen gemäß separater Festlegung",2022,2023)),$Y95,$W95),0)</f>
        <v>0</v>
      </c>
      <c r="AD95" s="45">
        <f>IFERROR(IF(OR($R95&lt;&gt;"Ja",VLOOKUP($D95,Listen!$A$2:$F$45,5,0)="Nein",E95&lt;IF(D95="LNG Anbindungsanlagen gemäß separater Festlegung",2022,2023)),$Y95,$W95),0)</f>
        <v>0</v>
      </c>
      <c r="AE95" s="45">
        <f>IFERROR(IF(OR($S95&lt;&gt;"Ja",VLOOKUP($D95,Listen!$A$2:$F$45,6,0)="Nein"),$Y95,$X95),0)</f>
        <v>0</v>
      </c>
      <c r="AF95" s="45">
        <f>IFERROR(IF(OR($S95&lt;&gt;"Ja",VLOOKUP($D95,Listen!$A$2:$F$45,6,0)="Nein"),$Y95,$X95),0)</f>
        <v>0</v>
      </c>
      <c r="AG95" s="45">
        <f>IFERROR(IF(OR($S95&lt;&gt;"Ja",VLOOKUP($D95,Listen!$A$2:$F$45,6,0)="Nein"),$Y95,$X95),0)</f>
        <v>0</v>
      </c>
      <c r="AH95" s="47">
        <f t="shared" si="38"/>
        <v>0</v>
      </c>
      <c r="AI95" s="122">
        <f>IFERROR(IF(VLOOKUP($D95,Listen!$A$2:$F$45,6,0)="Ja",MAX(BC95:BD95),D_SAV!$BC95),0)</f>
        <v>0</v>
      </c>
      <c r="AJ95" s="47">
        <f t="shared" si="39"/>
        <v>0</v>
      </c>
      <c r="AL95" s="262">
        <f t="shared" si="40"/>
        <v>0</v>
      </c>
      <c r="AM95" s="129">
        <f t="shared" si="27"/>
        <v>0</v>
      </c>
      <c r="AN95" s="263">
        <f t="shared" si="41"/>
        <v>0</v>
      </c>
      <c r="AO95" s="262">
        <f t="shared" si="28"/>
        <v>0</v>
      </c>
      <c r="AP95" s="129">
        <f t="shared" si="29"/>
        <v>0</v>
      </c>
      <c r="AQ95" s="263">
        <f t="shared" si="42"/>
        <v>0</v>
      </c>
      <c r="AR95" s="262">
        <f t="shared" si="30"/>
        <v>0</v>
      </c>
      <c r="AS95" s="129">
        <f t="shared" si="31"/>
        <v>0</v>
      </c>
      <c r="AT95" s="263">
        <f t="shared" si="43"/>
        <v>0</v>
      </c>
      <c r="AU95" s="262">
        <f t="shared" si="32"/>
        <v>0</v>
      </c>
      <c r="AV95" s="129">
        <f t="shared" si="33"/>
        <v>0</v>
      </c>
      <c r="AW95" s="263">
        <f t="shared" si="44"/>
        <v>0</v>
      </c>
      <c r="AX95" s="262">
        <f t="shared" si="34"/>
        <v>0</v>
      </c>
      <c r="AY95" s="129">
        <f t="shared" si="35"/>
        <v>0</v>
      </c>
      <c r="AZ95" s="129">
        <f t="shared" si="45"/>
        <v>0</v>
      </c>
      <c r="BA95" s="263">
        <f>IFERROR(IF(VLOOKUP($D95,Listen!$A$2:$F$45,6,0)="Ja",AX95-MAX(AY95:AZ95),AX95-AY95),0)</f>
        <v>0</v>
      </c>
      <c r="BB95" s="262">
        <f t="shared" si="46"/>
        <v>0</v>
      </c>
      <c r="BC95" s="129">
        <f t="shared" si="36"/>
        <v>0</v>
      </c>
      <c r="BD95" s="129">
        <f t="shared" si="47"/>
        <v>0</v>
      </c>
      <c r="BE95" s="263">
        <f>IFERROR(IF(VLOOKUP($D95,Listen!$A$2:$F$45,6,0)="Ja",BB95-MAX(BC95:BD95),BB95-BC95),0)</f>
        <v>0</v>
      </c>
    </row>
    <row r="96" spans="1:57" s="31" customFormat="1" x14ac:dyDescent="0.25">
      <c r="A96" s="189">
        <v>92</v>
      </c>
      <c r="B96" s="135" t="str">
        <f>IF(AND(E96&lt;&gt;0,D96&lt;&gt;0,F96&lt;&gt;0),IF(C96&lt;&gt;0,CONCATENATE(C96,"-AGr",VLOOKUP(D96,Listen!$A$2:$D$45,4,FALSE),"-",E96,"-",F96,),CONCATENATE("AGr",VLOOKUP(D96,Listen!$A$2:$D$45,4,FALSE),"-",E96,"-",F96)),"keine vollständige ID")</f>
        <v>keine vollständige ID</v>
      </c>
      <c r="C96" s="126"/>
      <c r="D96" s="275"/>
      <c r="E96" s="33"/>
      <c r="F96" s="130"/>
      <c r="G96" s="16"/>
      <c r="H96" s="16"/>
      <c r="I96" s="16"/>
      <c r="J96" s="16"/>
      <c r="K96" s="16"/>
      <c r="L96" s="94">
        <f>IF(E96&gt;A_Stammdaten!$B$10,0,G96+H96-J96)</f>
        <v>0</v>
      </c>
      <c r="M96" s="16"/>
      <c r="N96" s="16"/>
      <c r="O96" s="16"/>
      <c r="P96" s="54">
        <f t="shared" si="24"/>
        <v>0</v>
      </c>
      <c r="Q96" s="33"/>
      <c r="R96" s="33"/>
      <c r="S96" s="33"/>
      <c r="T96" s="33"/>
      <c r="U96" s="33"/>
      <c r="V96" s="33"/>
      <c r="W96" s="55" t="str">
        <f t="shared" si="25"/>
        <v>-</v>
      </c>
      <c r="X96" s="55" t="str">
        <f t="shared" si="26"/>
        <v>-</v>
      </c>
      <c r="Y96" s="55">
        <f>IF(ISBLANK($D96),0,VLOOKUP($D96,Listen!$A$2:$C$45,2,FALSE))</f>
        <v>0</v>
      </c>
      <c r="Z96" s="55">
        <f>IF(ISBLANK($D96),0,VLOOKUP($D96,Listen!$A$2:$C$45,3,FALSE))</f>
        <v>0</v>
      </c>
      <c r="AA96" s="45">
        <f t="shared" si="37"/>
        <v>0</v>
      </c>
      <c r="AB96" s="45">
        <f t="shared" si="37"/>
        <v>0</v>
      </c>
      <c r="AC96" s="45">
        <f>IFERROR(IF(OR($R96&lt;&gt;"Ja",VLOOKUP($D96,Listen!$A$2:$F$45,5,0)="Nein",E96&lt;IF(D96="LNG Anbindungsanlagen gemäß separater Festlegung",2022,2023)),$Y96,$W96),0)</f>
        <v>0</v>
      </c>
      <c r="AD96" s="45">
        <f>IFERROR(IF(OR($R96&lt;&gt;"Ja",VLOOKUP($D96,Listen!$A$2:$F$45,5,0)="Nein",E96&lt;IF(D96="LNG Anbindungsanlagen gemäß separater Festlegung",2022,2023)),$Y96,$W96),0)</f>
        <v>0</v>
      </c>
      <c r="AE96" s="45">
        <f>IFERROR(IF(OR($S96&lt;&gt;"Ja",VLOOKUP($D96,Listen!$A$2:$F$45,6,0)="Nein"),$Y96,$X96),0)</f>
        <v>0</v>
      </c>
      <c r="AF96" s="45">
        <f>IFERROR(IF(OR($S96&lt;&gt;"Ja",VLOOKUP($D96,Listen!$A$2:$F$45,6,0)="Nein"),$Y96,$X96),0)</f>
        <v>0</v>
      </c>
      <c r="AG96" s="45">
        <f>IFERROR(IF(OR($S96&lt;&gt;"Ja",VLOOKUP($D96,Listen!$A$2:$F$45,6,0)="Nein"),$Y96,$X96),0)</f>
        <v>0</v>
      </c>
      <c r="AH96" s="47">
        <f t="shared" si="38"/>
        <v>0</v>
      </c>
      <c r="AI96" s="122">
        <f>IFERROR(IF(VLOOKUP($D96,Listen!$A$2:$F$45,6,0)="Ja",MAX(BC96:BD96),D_SAV!$BC96),0)</f>
        <v>0</v>
      </c>
      <c r="AJ96" s="47">
        <f t="shared" si="39"/>
        <v>0</v>
      </c>
      <c r="AL96" s="262">
        <f t="shared" si="40"/>
        <v>0</v>
      </c>
      <c r="AM96" s="129">
        <f t="shared" si="27"/>
        <v>0</v>
      </c>
      <c r="AN96" s="263">
        <f t="shared" si="41"/>
        <v>0</v>
      </c>
      <c r="AO96" s="262">
        <f t="shared" si="28"/>
        <v>0</v>
      </c>
      <c r="AP96" s="129">
        <f t="shared" si="29"/>
        <v>0</v>
      </c>
      <c r="AQ96" s="263">
        <f t="shared" si="42"/>
        <v>0</v>
      </c>
      <c r="AR96" s="262">
        <f t="shared" si="30"/>
        <v>0</v>
      </c>
      <c r="AS96" s="129">
        <f t="shared" si="31"/>
        <v>0</v>
      </c>
      <c r="AT96" s="263">
        <f t="shared" si="43"/>
        <v>0</v>
      </c>
      <c r="AU96" s="262">
        <f t="shared" si="32"/>
        <v>0</v>
      </c>
      <c r="AV96" s="129">
        <f t="shared" si="33"/>
        <v>0</v>
      </c>
      <c r="AW96" s="263">
        <f t="shared" si="44"/>
        <v>0</v>
      </c>
      <c r="AX96" s="262">
        <f t="shared" si="34"/>
        <v>0</v>
      </c>
      <c r="AY96" s="129">
        <f t="shared" si="35"/>
        <v>0</v>
      </c>
      <c r="AZ96" s="129">
        <f t="shared" si="45"/>
        <v>0</v>
      </c>
      <c r="BA96" s="263">
        <f>IFERROR(IF(VLOOKUP($D96,Listen!$A$2:$F$45,6,0)="Ja",AX96-MAX(AY96:AZ96),AX96-AY96),0)</f>
        <v>0</v>
      </c>
      <c r="BB96" s="262">
        <f t="shared" si="46"/>
        <v>0</v>
      </c>
      <c r="BC96" s="129">
        <f t="shared" si="36"/>
        <v>0</v>
      </c>
      <c r="BD96" s="129">
        <f t="shared" si="47"/>
        <v>0</v>
      </c>
      <c r="BE96" s="263">
        <f>IFERROR(IF(VLOOKUP($D96,Listen!$A$2:$F$45,6,0)="Ja",BB96-MAX(BC96:BD96),BB96-BC96),0)</f>
        <v>0</v>
      </c>
    </row>
    <row r="97" spans="1:57" s="31" customFormat="1" x14ac:dyDescent="0.25">
      <c r="A97" s="189">
        <v>93</v>
      </c>
      <c r="B97" s="135" t="str">
        <f>IF(AND(E97&lt;&gt;0,D97&lt;&gt;0,F97&lt;&gt;0),IF(C97&lt;&gt;0,CONCATENATE(C97,"-AGr",VLOOKUP(D97,Listen!$A$2:$D$45,4,FALSE),"-",E97,"-",F97,),CONCATENATE("AGr",VLOOKUP(D97,Listen!$A$2:$D$45,4,FALSE),"-",E97,"-",F97)),"keine vollständige ID")</f>
        <v>keine vollständige ID</v>
      </c>
      <c r="C97" s="126"/>
      <c r="D97" s="275"/>
      <c r="E97" s="33"/>
      <c r="F97" s="130"/>
      <c r="G97" s="16"/>
      <c r="H97" s="16"/>
      <c r="I97" s="16"/>
      <c r="J97" s="16"/>
      <c r="K97" s="16"/>
      <c r="L97" s="94">
        <f>IF(E97&gt;A_Stammdaten!$B$10,0,G97+H97-J97)</f>
        <v>0</v>
      </c>
      <c r="M97" s="16"/>
      <c r="N97" s="16"/>
      <c r="O97" s="16"/>
      <c r="P97" s="54">
        <f t="shared" si="24"/>
        <v>0</v>
      </c>
      <c r="Q97" s="33"/>
      <c r="R97" s="33"/>
      <c r="S97" s="33"/>
      <c r="T97" s="33"/>
      <c r="U97" s="33"/>
      <c r="V97" s="33"/>
      <c r="W97" s="55" t="str">
        <f t="shared" si="25"/>
        <v>-</v>
      </c>
      <c r="X97" s="55" t="str">
        <f t="shared" si="26"/>
        <v>-</v>
      </c>
      <c r="Y97" s="55">
        <f>IF(ISBLANK($D97),0,VLOOKUP($D97,Listen!$A$2:$C$45,2,FALSE))</f>
        <v>0</v>
      </c>
      <c r="Z97" s="55">
        <f>IF(ISBLANK($D97),0,VLOOKUP($D97,Listen!$A$2:$C$45,3,FALSE))</f>
        <v>0</v>
      </c>
      <c r="AA97" s="45">
        <f t="shared" si="37"/>
        <v>0</v>
      </c>
      <c r="AB97" s="45">
        <f t="shared" si="37"/>
        <v>0</v>
      </c>
      <c r="AC97" s="45">
        <f>IFERROR(IF(OR($R97&lt;&gt;"Ja",VLOOKUP($D97,Listen!$A$2:$F$45,5,0)="Nein",E97&lt;IF(D97="LNG Anbindungsanlagen gemäß separater Festlegung",2022,2023)),$Y97,$W97),0)</f>
        <v>0</v>
      </c>
      <c r="AD97" s="45">
        <f>IFERROR(IF(OR($R97&lt;&gt;"Ja",VLOOKUP($D97,Listen!$A$2:$F$45,5,0)="Nein",E97&lt;IF(D97="LNG Anbindungsanlagen gemäß separater Festlegung",2022,2023)),$Y97,$W97),0)</f>
        <v>0</v>
      </c>
      <c r="AE97" s="45">
        <f>IFERROR(IF(OR($S97&lt;&gt;"Ja",VLOOKUP($D97,Listen!$A$2:$F$45,6,0)="Nein"),$Y97,$X97),0)</f>
        <v>0</v>
      </c>
      <c r="AF97" s="45">
        <f>IFERROR(IF(OR($S97&lt;&gt;"Ja",VLOOKUP($D97,Listen!$A$2:$F$45,6,0)="Nein"),$Y97,$X97),0)</f>
        <v>0</v>
      </c>
      <c r="AG97" s="45">
        <f>IFERROR(IF(OR($S97&lt;&gt;"Ja",VLOOKUP($D97,Listen!$A$2:$F$45,6,0)="Nein"),$Y97,$X97),0)</f>
        <v>0</v>
      </c>
      <c r="AH97" s="47">
        <f t="shared" si="38"/>
        <v>0</v>
      </c>
      <c r="AI97" s="122">
        <f>IFERROR(IF(VLOOKUP($D97,Listen!$A$2:$F$45,6,0)="Ja",MAX(BC97:BD97),D_SAV!$BC97),0)</f>
        <v>0</v>
      </c>
      <c r="AJ97" s="47">
        <f t="shared" si="39"/>
        <v>0</v>
      </c>
      <c r="AL97" s="262">
        <f t="shared" si="40"/>
        <v>0</v>
      </c>
      <c r="AM97" s="129">
        <f t="shared" si="27"/>
        <v>0</v>
      </c>
      <c r="AN97" s="263">
        <f t="shared" si="41"/>
        <v>0</v>
      </c>
      <c r="AO97" s="262">
        <f t="shared" si="28"/>
        <v>0</v>
      </c>
      <c r="AP97" s="129">
        <f t="shared" si="29"/>
        <v>0</v>
      </c>
      <c r="AQ97" s="263">
        <f t="shared" si="42"/>
        <v>0</v>
      </c>
      <c r="AR97" s="262">
        <f t="shared" si="30"/>
        <v>0</v>
      </c>
      <c r="AS97" s="129">
        <f t="shared" si="31"/>
        <v>0</v>
      </c>
      <c r="AT97" s="263">
        <f t="shared" si="43"/>
        <v>0</v>
      </c>
      <c r="AU97" s="262">
        <f t="shared" si="32"/>
        <v>0</v>
      </c>
      <c r="AV97" s="129">
        <f t="shared" si="33"/>
        <v>0</v>
      </c>
      <c r="AW97" s="263">
        <f t="shared" si="44"/>
        <v>0</v>
      </c>
      <c r="AX97" s="262">
        <f t="shared" si="34"/>
        <v>0</v>
      </c>
      <c r="AY97" s="129">
        <f t="shared" si="35"/>
        <v>0</v>
      </c>
      <c r="AZ97" s="129">
        <f t="shared" si="45"/>
        <v>0</v>
      </c>
      <c r="BA97" s="263">
        <f>IFERROR(IF(VLOOKUP($D97,Listen!$A$2:$F$45,6,0)="Ja",AX97-MAX(AY97:AZ97),AX97-AY97),0)</f>
        <v>0</v>
      </c>
      <c r="BB97" s="262">
        <f t="shared" si="46"/>
        <v>0</v>
      </c>
      <c r="BC97" s="129">
        <f t="shared" si="36"/>
        <v>0</v>
      </c>
      <c r="BD97" s="129">
        <f t="shared" si="47"/>
        <v>0</v>
      </c>
      <c r="BE97" s="263">
        <f>IFERROR(IF(VLOOKUP($D97,Listen!$A$2:$F$45,6,0)="Ja",BB97-MAX(BC97:BD97),BB97-BC97),0)</f>
        <v>0</v>
      </c>
    </row>
    <row r="98" spans="1:57" s="31" customFormat="1" x14ac:dyDescent="0.25">
      <c r="A98" s="189">
        <v>94</v>
      </c>
      <c r="B98" s="135" t="str">
        <f>IF(AND(E98&lt;&gt;0,D98&lt;&gt;0,F98&lt;&gt;0),IF(C98&lt;&gt;0,CONCATENATE(C98,"-AGr",VLOOKUP(D98,Listen!$A$2:$D$45,4,FALSE),"-",E98,"-",F98,),CONCATENATE("AGr",VLOOKUP(D98,Listen!$A$2:$D$45,4,FALSE),"-",E98,"-",F98)),"keine vollständige ID")</f>
        <v>keine vollständige ID</v>
      </c>
      <c r="C98" s="126"/>
      <c r="D98" s="275"/>
      <c r="E98" s="33"/>
      <c r="F98" s="130"/>
      <c r="G98" s="16"/>
      <c r="H98" s="16"/>
      <c r="I98" s="16"/>
      <c r="J98" s="16"/>
      <c r="K98" s="16"/>
      <c r="L98" s="94">
        <f>IF(E98&gt;A_Stammdaten!$B$10,0,G98+H98-J98)</f>
        <v>0</v>
      </c>
      <c r="M98" s="16"/>
      <c r="N98" s="16"/>
      <c r="O98" s="16"/>
      <c r="P98" s="54">
        <f t="shared" si="24"/>
        <v>0</v>
      </c>
      <c r="Q98" s="33"/>
      <c r="R98" s="33"/>
      <c r="S98" s="33"/>
      <c r="T98" s="33"/>
      <c r="U98" s="33"/>
      <c r="V98" s="33"/>
      <c r="W98" s="55" t="str">
        <f t="shared" si="25"/>
        <v>-</v>
      </c>
      <c r="X98" s="55" t="str">
        <f t="shared" si="26"/>
        <v>-</v>
      </c>
      <c r="Y98" s="55">
        <f>IF(ISBLANK($D98),0,VLOOKUP($D98,Listen!$A$2:$C$45,2,FALSE))</f>
        <v>0</v>
      </c>
      <c r="Z98" s="55">
        <f>IF(ISBLANK($D98),0,VLOOKUP($D98,Listen!$A$2:$C$45,3,FALSE))</f>
        <v>0</v>
      </c>
      <c r="AA98" s="45">
        <f t="shared" si="37"/>
        <v>0</v>
      </c>
      <c r="AB98" s="45">
        <f t="shared" si="37"/>
        <v>0</v>
      </c>
      <c r="AC98" s="45">
        <f>IFERROR(IF(OR($R98&lt;&gt;"Ja",VLOOKUP($D98,Listen!$A$2:$F$45,5,0)="Nein",E98&lt;IF(D98="LNG Anbindungsanlagen gemäß separater Festlegung",2022,2023)),$Y98,$W98),0)</f>
        <v>0</v>
      </c>
      <c r="AD98" s="45">
        <f>IFERROR(IF(OR($R98&lt;&gt;"Ja",VLOOKUP($D98,Listen!$A$2:$F$45,5,0)="Nein",E98&lt;IF(D98="LNG Anbindungsanlagen gemäß separater Festlegung",2022,2023)),$Y98,$W98),0)</f>
        <v>0</v>
      </c>
      <c r="AE98" s="45">
        <f>IFERROR(IF(OR($S98&lt;&gt;"Ja",VLOOKUP($D98,Listen!$A$2:$F$45,6,0)="Nein"),$Y98,$X98),0)</f>
        <v>0</v>
      </c>
      <c r="AF98" s="45">
        <f>IFERROR(IF(OR($S98&lt;&gt;"Ja",VLOOKUP($D98,Listen!$A$2:$F$45,6,0)="Nein"),$Y98,$X98),0)</f>
        <v>0</v>
      </c>
      <c r="AG98" s="45">
        <f>IFERROR(IF(OR($S98&lt;&gt;"Ja",VLOOKUP($D98,Listen!$A$2:$F$45,6,0)="Nein"),$Y98,$X98),0)</f>
        <v>0</v>
      </c>
      <c r="AH98" s="47">
        <f t="shared" si="38"/>
        <v>0</v>
      </c>
      <c r="AI98" s="122">
        <f>IFERROR(IF(VLOOKUP($D98,Listen!$A$2:$F$45,6,0)="Ja",MAX(BC98:BD98),D_SAV!$BC98),0)</f>
        <v>0</v>
      </c>
      <c r="AJ98" s="47">
        <f t="shared" si="39"/>
        <v>0</v>
      </c>
      <c r="AL98" s="262">
        <f t="shared" si="40"/>
        <v>0</v>
      </c>
      <c r="AM98" s="129">
        <f t="shared" si="27"/>
        <v>0</v>
      </c>
      <c r="AN98" s="263">
        <f t="shared" si="41"/>
        <v>0</v>
      </c>
      <c r="AO98" s="262">
        <f t="shared" si="28"/>
        <v>0</v>
      </c>
      <c r="AP98" s="129">
        <f t="shared" si="29"/>
        <v>0</v>
      </c>
      <c r="AQ98" s="263">
        <f t="shared" si="42"/>
        <v>0</v>
      </c>
      <c r="AR98" s="262">
        <f t="shared" si="30"/>
        <v>0</v>
      </c>
      <c r="AS98" s="129">
        <f t="shared" si="31"/>
        <v>0</v>
      </c>
      <c r="AT98" s="263">
        <f t="shared" si="43"/>
        <v>0</v>
      </c>
      <c r="AU98" s="262">
        <f t="shared" si="32"/>
        <v>0</v>
      </c>
      <c r="AV98" s="129">
        <f t="shared" si="33"/>
        <v>0</v>
      </c>
      <c r="AW98" s="263">
        <f t="shared" si="44"/>
        <v>0</v>
      </c>
      <c r="AX98" s="262">
        <f t="shared" si="34"/>
        <v>0</v>
      </c>
      <c r="AY98" s="129">
        <f t="shared" si="35"/>
        <v>0</v>
      </c>
      <c r="AZ98" s="129">
        <f t="shared" si="45"/>
        <v>0</v>
      </c>
      <c r="BA98" s="263">
        <f>IFERROR(IF(VLOOKUP($D98,Listen!$A$2:$F$45,6,0)="Ja",AX98-MAX(AY98:AZ98),AX98-AY98),0)</f>
        <v>0</v>
      </c>
      <c r="BB98" s="262">
        <f t="shared" si="46"/>
        <v>0</v>
      </c>
      <c r="BC98" s="129">
        <f t="shared" si="36"/>
        <v>0</v>
      </c>
      <c r="BD98" s="129">
        <f t="shared" si="47"/>
        <v>0</v>
      </c>
      <c r="BE98" s="263">
        <f>IFERROR(IF(VLOOKUP($D98,Listen!$A$2:$F$45,6,0)="Ja",BB98-MAX(BC98:BD98),BB98-BC98),0)</f>
        <v>0</v>
      </c>
    </row>
    <row r="99" spans="1:57" s="31" customFormat="1" x14ac:dyDescent="0.25">
      <c r="A99" s="189">
        <v>95</v>
      </c>
      <c r="B99" s="135" t="str">
        <f>IF(AND(E99&lt;&gt;0,D99&lt;&gt;0,F99&lt;&gt;0),IF(C99&lt;&gt;0,CONCATENATE(C99,"-AGr",VLOOKUP(D99,Listen!$A$2:$D$45,4,FALSE),"-",E99,"-",F99,),CONCATENATE("AGr",VLOOKUP(D99,Listen!$A$2:$D$45,4,FALSE),"-",E99,"-",F99)),"keine vollständige ID")</f>
        <v>keine vollständige ID</v>
      </c>
      <c r="C99" s="126"/>
      <c r="D99" s="275"/>
      <c r="E99" s="33"/>
      <c r="F99" s="130"/>
      <c r="G99" s="16"/>
      <c r="H99" s="16"/>
      <c r="I99" s="16"/>
      <c r="J99" s="16"/>
      <c r="K99" s="16"/>
      <c r="L99" s="94">
        <f>IF(E99&gt;A_Stammdaten!$B$10,0,G99+H99-J99)</f>
        <v>0</v>
      </c>
      <c r="M99" s="16"/>
      <c r="N99" s="16"/>
      <c r="O99" s="16"/>
      <c r="P99" s="54">
        <f t="shared" si="24"/>
        <v>0</v>
      </c>
      <c r="Q99" s="33"/>
      <c r="R99" s="33"/>
      <c r="S99" s="33"/>
      <c r="T99" s="33"/>
      <c r="U99" s="33"/>
      <c r="V99" s="33"/>
      <c r="W99" s="55" t="str">
        <f t="shared" si="25"/>
        <v>-</v>
      </c>
      <c r="X99" s="55" t="str">
        <f t="shared" si="26"/>
        <v>-</v>
      </c>
      <c r="Y99" s="55">
        <f>IF(ISBLANK($D99),0,VLOOKUP($D99,Listen!$A$2:$C$45,2,FALSE))</f>
        <v>0</v>
      </c>
      <c r="Z99" s="55">
        <f>IF(ISBLANK($D99),0,VLOOKUP($D99,Listen!$A$2:$C$45,3,FALSE))</f>
        <v>0</v>
      </c>
      <c r="AA99" s="45">
        <f t="shared" si="37"/>
        <v>0</v>
      </c>
      <c r="AB99" s="45">
        <f t="shared" si="37"/>
        <v>0</v>
      </c>
      <c r="AC99" s="45">
        <f>IFERROR(IF(OR($R99&lt;&gt;"Ja",VLOOKUP($D99,Listen!$A$2:$F$45,5,0)="Nein",E99&lt;IF(D99="LNG Anbindungsanlagen gemäß separater Festlegung",2022,2023)),$Y99,$W99),0)</f>
        <v>0</v>
      </c>
      <c r="AD99" s="45">
        <f>IFERROR(IF(OR($R99&lt;&gt;"Ja",VLOOKUP($D99,Listen!$A$2:$F$45,5,0)="Nein",E99&lt;IF(D99="LNG Anbindungsanlagen gemäß separater Festlegung",2022,2023)),$Y99,$W99),0)</f>
        <v>0</v>
      </c>
      <c r="AE99" s="45">
        <f>IFERROR(IF(OR($S99&lt;&gt;"Ja",VLOOKUP($D99,Listen!$A$2:$F$45,6,0)="Nein"),$Y99,$X99),0)</f>
        <v>0</v>
      </c>
      <c r="AF99" s="45">
        <f>IFERROR(IF(OR($S99&lt;&gt;"Ja",VLOOKUP($D99,Listen!$A$2:$F$45,6,0)="Nein"),$Y99,$X99),0)</f>
        <v>0</v>
      </c>
      <c r="AG99" s="45">
        <f>IFERROR(IF(OR($S99&lt;&gt;"Ja",VLOOKUP($D99,Listen!$A$2:$F$45,6,0)="Nein"),$Y99,$X99),0)</f>
        <v>0</v>
      </c>
      <c r="AH99" s="47">
        <f t="shared" si="38"/>
        <v>0</v>
      </c>
      <c r="AI99" s="122">
        <f>IFERROR(IF(VLOOKUP($D99,Listen!$A$2:$F$45,6,0)="Ja",MAX(BC99:BD99),D_SAV!$BC99),0)</f>
        <v>0</v>
      </c>
      <c r="AJ99" s="47">
        <f t="shared" si="39"/>
        <v>0</v>
      </c>
      <c r="AL99" s="262">
        <f t="shared" si="40"/>
        <v>0</v>
      </c>
      <c r="AM99" s="129">
        <f t="shared" si="27"/>
        <v>0</v>
      </c>
      <c r="AN99" s="263">
        <f t="shared" si="41"/>
        <v>0</v>
      </c>
      <c r="AO99" s="262">
        <f t="shared" si="28"/>
        <v>0</v>
      </c>
      <c r="AP99" s="129">
        <f t="shared" si="29"/>
        <v>0</v>
      </c>
      <c r="AQ99" s="263">
        <f t="shared" si="42"/>
        <v>0</v>
      </c>
      <c r="AR99" s="262">
        <f t="shared" si="30"/>
        <v>0</v>
      </c>
      <c r="AS99" s="129">
        <f t="shared" si="31"/>
        <v>0</v>
      </c>
      <c r="AT99" s="263">
        <f t="shared" si="43"/>
        <v>0</v>
      </c>
      <c r="AU99" s="262">
        <f t="shared" si="32"/>
        <v>0</v>
      </c>
      <c r="AV99" s="129">
        <f t="shared" si="33"/>
        <v>0</v>
      </c>
      <c r="AW99" s="263">
        <f t="shared" si="44"/>
        <v>0</v>
      </c>
      <c r="AX99" s="262">
        <f t="shared" si="34"/>
        <v>0</v>
      </c>
      <c r="AY99" s="129">
        <f t="shared" si="35"/>
        <v>0</v>
      </c>
      <c r="AZ99" s="129">
        <f t="shared" si="45"/>
        <v>0</v>
      </c>
      <c r="BA99" s="263">
        <f>IFERROR(IF(VLOOKUP($D99,Listen!$A$2:$F$45,6,0)="Ja",AX99-MAX(AY99:AZ99),AX99-AY99),0)</f>
        <v>0</v>
      </c>
      <c r="BB99" s="262">
        <f t="shared" si="46"/>
        <v>0</v>
      </c>
      <c r="BC99" s="129">
        <f t="shared" si="36"/>
        <v>0</v>
      </c>
      <c r="BD99" s="129">
        <f t="shared" si="47"/>
        <v>0</v>
      </c>
      <c r="BE99" s="263">
        <f>IFERROR(IF(VLOOKUP($D99,Listen!$A$2:$F$45,6,0)="Ja",BB99-MAX(BC99:BD99),BB99-BC99),0)</f>
        <v>0</v>
      </c>
    </row>
    <row r="100" spans="1:57" s="31" customFormat="1" x14ac:dyDescent="0.25">
      <c r="A100" s="189">
        <v>96</v>
      </c>
      <c r="B100" s="135" t="str">
        <f>IF(AND(E100&lt;&gt;0,D100&lt;&gt;0,F100&lt;&gt;0),IF(C100&lt;&gt;0,CONCATENATE(C100,"-AGr",VLOOKUP(D100,Listen!$A$2:$D$45,4,FALSE),"-",E100,"-",F100,),CONCATENATE("AGr",VLOOKUP(D100,Listen!$A$2:$D$45,4,FALSE),"-",E100,"-",F100)),"keine vollständige ID")</f>
        <v>keine vollständige ID</v>
      </c>
      <c r="C100" s="126"/>
      <c r="D100" s="275"/>
      <c r="E100" s="33"/>
      <c r="F100" s="130"/>
      <c r="G100" s="16"/>
      <c r="H100" s="16"/>
      <c r="I100" s="16"/>
      <c r="J100" s="16"/>
      <c r="K100" s="16"/>
      <c r="L100" s="94">
        <f>IF(E100&gt;A_Stammdaten!$B$10,0,G100+H100-J100)</f>
        <v>0</v>
      </c>
      <c r="M100" s="16"/>
      <c r="N100" s="16"/>
      <c r="O100" s="16"/>
      <c r="P100" s="54">
        <f t="shared" si="24"/>
        <v>0</v>
      </c>
      <c r="Q100" s="33"/>
      <c r="R100" s="33"/>
      <c r="S100" s="33"/>
      <c r="T100" s="33"/>
      <c r="U100" s="33"/>
      <c r="V100" s="33"/>
      <c r="W100" s="55" t="str">
        <f t="shared" si="25"/>
        <v>-</v>
      </c>
      <c r="X100" s="55" t="str">
        <f t="shared" si="26"/>
        <v>-</v>
      </c>
      <c r="Y100" s="55">
        <f>IF(ISBLANK($D100),0,VLOOKUP($D100,Listen!$A$2:$C$45,2,FALSE))</f>
        <v>0</v>
      </c>
      <c r="Z100" s="55">
        <f>IF(ISBLANK($D100),0,VLOOKUP($D100,Listen!$A$2:$C$45,3,FALSE))</f>
        <v>0</v>
      </c>
      <c r="AA100" s="45">
        <f t="shared" si="37"/>
        <v>0</v>
      </c>
      <c r="AB100" s="45">
        <f t="shared" si="37"/>
        <v>0</v>
      </c>
      <c r="AC100" s="45">
        <f>IFERROR(IF(OR($R100&lt;&gt;"Ja",VLOOKUP($D100,Listen!$A$2:$F$45,5,0)="Nein",E100&lt;IF(D100="LNG Anbindungsanlagen gemäß separater Festlegung",2022,2023)),$Y100,$W100),0)</f>
        <v>0</v>
      </c>
      <c r="AD100" s="45">
        <f>IFERROR(IF(OR($R100&lt;&gt;"Ja",VLOOKUP($D100,Listen!$A$2:$F$45,5,0)="Nein",E100&lt;IF(D100="LNG Anbindungsanlagen gemäß separater Festlegung",2022,2023)),$Y100,$W100),0)</f>
        <v>0</v>
      </c>
      <c r="AE100" s="45">
        <f>IFERROR(IF(OR($S100&lt;&gt;"Ja",VLOOKUP($D100,Listen!$A$2:$F$45,6,0)="Nein"),$Y100,$X100),0)</f>
        <v>0</v>
      </c>
      <c r="AF100" s="45">
        <f>IFERROR(IF(OR($S100&lt;&gt;"Ja",VLOOKUP($D100,Listen!$A$2:$F$45,6,0)="Nein"),$Y100,$X100),0)</f>
        <v>0</v>
      </c>
      <c r="AG100" s="45">
        <f>IFERROR(IF(OR($S100&lt;&gt;"Ja",VLOOKUP($D100,Listen!$A$2:$F$45,6,0)="Nein"),$Y100,$X100),0)</f>
        <v>0</v>
      </c>
      <c r="AH100" s="47">
        <f t="shared" si="38"/>
        <v>0</v>
      </c>
      <c r="AI100" s="122">
        <f>IFERROR(IF(VLOOKUP($D100,Listen!$A$2:$F$45,6,0)="Ja",MAX(BC100:BD100),D_SAV!$BC100),0)</f>
        <v>0</v>
      </c>
      <c r="AJ100" s="47">
        <f t="shared" si="39"/>
        <v>0</v>
      </c>
      <c r="AL100" s="262">
        <f t="shared" si="40"/>
        <v>0</v>
      </c>
      <c r="AM100" s="129">
        <f t="shared" si="27"/>
        <v>0</v>
      </c>
      <c r="AN100" s="263">
        <f t="shared" si="41"/>
        <v>0</v>
      </c>
      <c r="AO100" s="262">
        <f t="shared" si="28"/>
        <v>0</v>
      </c>
      <c r="AP100" s="129">
        <f t="shared" si="29"/>
        <v>0</v>
      </c>
      <c r="AQ100" s="263">
        <f t="shared" si="42"/>
        <v>0</v>
      </c>
      <c r="AR100" s="262">
        <f t="shared" si="30"/>
        <v>0</v>
      </c>
      <c r="AS100" s="129">
        <f t="shared" si="31"/>
        <v>0</v>
      </c>
      <c r="AT100" s="263">
        <f t="shared" si="43"/>
        <v>0</v>
      </c>
      <c r="AU100" s="262">
        <f t="shared" si="32"/>
        <v>0</v>
      </c>
      <c r="AV100" s="129">
        <f t="shared" si="33"/>
        <v>0</v>
      </c>
      <c r="AW100" s="263">
        <f t="shared" si="44"/>
        <v>0</v>
      </c>
      <c r="AX100" s="262">
        <f t="shared" si="34"/>
        <v>0</v>
      </c>
      <c r="AY100" s="129">
        <f t="shared" si="35"/>
        <v>0</v>
      </c>
      <c r="AZ100" s="129">
        <f t="shared" si="45"/>
        <v>0</v>
      </c>
      <c r="BA100" s="263">
        <f>IFERROR(IF(VLOOKUP($D100,Listen!$A$2:$F$45,6,0)="Ja",AX100-MAX(AY100:AZ100),AX100-AY100),0)</f>
        <v>0</v>
      </c>
      <c r="BB100" s="262">
        <f t="shared" si="46"/>
        <v>0</v>
      </c>
      <c r="BC100" s="129">
        <f t="shared" si="36"/>
        <v>0</v>
      </c>
      <c r="BD100" s="129">
        <f t="shared" si="47"/>
        <v>0</v>
      </c>
      <c r="BE100" s="263">
        <f>IFERROR(IF(VLOOKUP($D100,Listen!$A$2:$F$45,6,0)="Ja",BB100-MAX(BC100:BD100),BB100-BC100),0)</f>
        <v>0</v>
      </c>
    </row>
    <row r="101" spans="1:57" s="31" customFormat="1" x14ac:dyDescent="0.25">
      <c r="A101" s="189">
        <v>97</v>
      </c>
      <c r="B101" s="135" t="str">
        <f>IF(AND(E101&lt;&gt;0,D101&lt;&gt;0,F101&lt;&gt;0),IF(C101&lt;&gt;0,CONCATENATE(C101,"-AGr",VLOOKUP(D101,Listen!$A$2:$D$45,4,FALSE),"-",E101,"-",F101,),CONCATENATE("AGr",VLOOKUP(D101,Listen!$A$2:$D$45,4,FALSE),"-",E101,"-",F101)),"keine vollständige ID")</f>
        <v>keine vollständige ID</v>
      </c>
      <c r="C101" s="126"/>
      <c r="D101" s="275"/>
      <c r="E101" s="33"/>
      <c r="F101" s="130"/>
      <c r="G101" s="16"/>
      <c r="H101" s="16"/>
      <c r="I101" s="16"/>
      <c r="J101" s="16"/>
      <c r="K101" s="16"/>
      <c r="L101" s="94">
        <f>IF(E101&gt;A_Stammdaten!$B$10,0,G101+H101-J101)</f>
        <v>0</v>
      </c>
      <c r="M101" s="16"/>
      <c r="N101" s="16"/>
      <c r="O101" s="16"/>
      <c r="P101" s="54">
        <f t="shared" si="24"/>
        <v>0</v>
      </c>
      <c r="Q101" s="33"/>
      <c r="R101" s="33"/>
      <c r="S101" s="33"/>
      <c r="T101" s="33"/>
      <c r="U101" s="33"/>
      <c r="V101" s="33"/>
      <c r="W101" s="55" t="str">
        <f t="shared" si="25"/>
        <v>-</v>
      </c>
      <c r="X101" s="55" t="str">
        <f t="shared" si="26"/>
        <v>-</v>
      </c>
      <c r="Y101" s="55">
        <f>IF(ISBLANK($D101),0,VLOOKUP($D101,Listen!$A$2:$C$45,2,FALSE))</f>
        <v>0</v>
      </c>
      <c r="Z101" s="55">
        <f>IF(ISBLANK($D101),0,VLOOKUP($D101,Listen!$A$2:$C$45,3,FALSE))</f>
        <v>0</v>
      </c>
      <c r="AA101" s="45">
        <f t="shared" si="37"/>
        <v>0</v>
      </c>
      <c r="AB101" s="45">
        <f t="shared" si="37"/>
        <v>0</v>
      </c>
      <c r="AC101" s="45">
        <f>IFERROR(IF(OR($R101&lt;&gt;"Ja",VLOOKUP($D101,Listen!$A$2:$F$45,5,0)="Nein",E101&lt;IF(D101="LNG Anbindungsanlagen gemäß separater Festlegung",2022,2023)),$Y101,$W101),0)</f>
        <v>0</v>
      </c>
      <c r="AD101" s="45">
        <f>IFERROR(IF(OR($R101&lt;&gt;"Ja",VLOOKUP($D101,Listen!$A$2:$F$45,5,0)="Nein",E101&lt;IF(D101="LNG Anbindungsanlagen gemäß separater Festlegung",2022,2023)),$Y101,$W101),0)</f>
        <v>0</v>
      </c>
      <c r="AE101" s="45">
        <f>IFERROR(IF(OR($S101&lt;&gt;"Ja",VLOOKUP($D101,Listen!$A$2:$F$45,6,0)="Nein"),$Y101,$X101),0)</f>
        <v>0</v>
      </c>
      <c r="AF101" s="45">
        <f>IFERROR(IF(OR($S101&lt;&gt;"Ja",VLOOKUP($D101,Listen!$A$2:$F$45,6,0)="Nein"),$Y101,$X101),0)</f>
        <v>0</v>
      </c>
      <c r="AG101" s="45">
        <f>IFERROR(IF(OR($S101&lt;&gt;"Ja",VLOOKUP($D101,Listen!$A$2:$F$45,6,0)="Nein"),$Y101,$X101),0)</f>
        <v>0</v>
      </c>
      <c r="AH101" s="47">
        <f t="shared" si="38"/>
        <v>0</v>
      </c>
      <c r="AI101" s="122">
        <f>IFERROR(IF(VLOOKUP($D101,Listen!$A$2:$F$45,6,0)="Ja",MAX(BC101:BD101),D_SAV!$BC101),0)</f>
        <v>0</v>
      </c>
      <c r="AJ101" s="47">
        <f t="shared" si="39"/>
        <v>0</v>
      </c>
      <c r="AL101" s="262">
        <f t="shared" si="40"/>
        <v>0</v>
      </c>
      <c r="AM101" s="129">
        <f t="shared" si="27"/>
        <v>0</v>
      </c>
      <c r="AN101" s="263">
        <f t="shared" si="41"/>
        <v>0</v>
      </c>
      <c r="AO101" s="262">
        <f t="shared" si="28"/>
        <v>0</v>
      </c>
      <c r="AP101" s="129">
        <f t="shared" si="29"/>
        <v>0</v>
      </c>
      <c r="AQ101" s="263">
        <f t="shared" si="42"/>
        <v>0</v>
      </c>
      <c r="AR101" s="262">
        <f t="shared" si="30"/>
        <v>0</v>
      </c>
      <c r="AS101" s="129">
        <f t="shared" si="31"/>
        <v>0</v>
      </c>
      <c r="AT101" s="263">
        <f t="shared" si="43"/>
        <v>0</v>
      </c>
      <c r="AU101" s="262">
        <f t="shared" si="32"/>
        <v>0</v>
      </c>
      <c r="AV101" s="129">
        <f t="shared" si="33"/>
        <v>0</v>
      </c>
      <c r="AW101" s="263">
        <f t="shared" si="44"/>
        <v>0</v>
      </c>
      <c r="AX101" s="262">
        <f t="shared" si="34"/>
        <v>0</v>
      </c>
      <c r="AY101" s="129">
        <f t="shared" si="35"/>
        <v>0</v>
      </c>
      <c r="AZ101" s="129">
        <f t="shared" si="45"/>
        <v>0</v>
      </c>
      <c r="BA101" s="263">
        <f>IFERROR(IF(VLOOKUP($D101,Listen!$A$2:$F$45,6,0)="Ja",AX101-MAX(AY101:AZ101),AX101-AY101),0)</f>
        <v>0</v>
      </c>
      <c r="BB101" s="262">
        <f t="shared" si="46"/>
        <v>0</v>
      </c>
      <c r="BC101" s="129">
        <f t="shared" si="36"/>
        <v>0</v>
      </c>
      <c r="BD101" s="129">
        <f t="shared" si="47"/>
        <v>0</v>
      </c>
      <c r="BE101" s="263">
        <f>IFERROR(IF(VLOOKUP($D101,Listen!$A$2:$F$45,6,0)="Ja",BB101-MAX(BC101:BD101),BB101-BC101),0)</f>
        <v>0</v>
      </c>
    </row>
    <row r="102" spans="1:57" s="31" customFormat="1" x14ac:dyDescent="0.25">
      <c r="A102" s="189">
        <v>98</v>
      </c>
      <c r="B102" s="135" t="str">
        <f>IF(AND(E102&lt;&gt;0,D102&lt;&gt;0,F102&lt;&gt;0),IF(C102&lt;&gt;0,CONCATENATE(C102,"-AGr",VLOOKUP(D102,Listen!$A$2:$D$45,4,FALSE),"-",E102,"-",F102,),CONCATENATE("AGr",VLOOKUP(D102,Listen!$A$2:$D$45,4,FALSE),"-",E102,"-",F102)),"keine vollständige ID")</f>
        <v>keine vollständige ID</v>
      </c>
      <c r="C102" s="126"/>
      <c r="D102" s="275"/>
      <c r="E102" s="33"/>
      <c r="F102" s="130"/>
      <c r="G102" s="16"/>
      <c r="H102" s="16"/>
      <c r="I102" s="16"/>
      <c r="J102" s="16"/>
      <c r="K102" s="16"/>
      <c r="L102" s="94">
        <f>IF(E102&gt;A_Stammdaten!$B$10,0,G102+H102-J102)</f>
        <v>0</v>
      </c>
      <c r="M102" s="16"/>
      <c r="N102" s="16"/>
      <c r="O102" s="16"/>
      <c r="P102" s="54">
        <f t="shared" si="24"/>
        <v>0</v>
      </c>
      <c r="Q102" s="33"/>
      <c r="R102" s="33"/>
      <c r="S102" s="33"/>
      <c r="T102" s="33"/>
      <c r="U102" s="33"/>
      <c r="V102" s="33"/>
      <c r="W102" s="55" t="str">
        <f t="shared" si="25"/>
        <v>-</v>
      </c>
      <c r="X102" s="55" t="str">
        <f t="shared" si="26"/>
        <v>-</v>
      </c>
      <c r="Y102" s="55">
        <f>IF(ISBLANK($D102),0,VLOOKUP($D102,Listen!$A$2:$C$45,2,FALSE))</f>
        <v>0</v>
      </c>
      <c r="Z102" s="55">
        <f>IF(ISBLANK($D102),0,VLOOKUP($D102,Listen!$A$2:$C$45,3,FALSE))</f>
        <v>0</v>
      </c>
      <c r="AA102" s="45">
        <f t="shared" si="37"/>
        <v>0</v>
      </c>
      <c r="AB102" s="45">
        <f t="shared" si="37"/>
        <v>0</v>
      </c>
      <c r="AC102" s="45">
        <f>IFERROR(IF(OR($R102&lt;&gt;"Ja",VLOOKUP($D102,Listen!$A$2:$F$45,5,0)="Nein",E102&lt;IF(D102="LNG Anbindungsanlagen gemäß separater Festlegung",2022,2023)),$Y102,$W102),0)</f>
        <v>0</v>
      </c>
      <c r="AD102" s="45">
        <f>IFERROR(IF(OR($R102&lt;&gt;"Ja",VLOOKUP($D102,Listen!$A$2:$F$45,5,0)="Nein",E102&lt;IF(D102="LNG Anbindungsanlagen gemäß separater Festlegung",2022,2023)),$Y102,$W102),0)</f>
        <v>0</v>
      </c>
      <c r="AE102" s="45">
        <f>IFERROR(IF(OR($S102&lt;&gt;"Ja",VLOOKUP($D102,Listen!$A$2:$F$45,6,0)="Nein"),$Y102,$X102),0)</f>
        <v>0</v>
      </c>
      <c r="AF102" s="45">
        <f>IFERROR(IF(OR($S102&lt;&gt;"Ja",VLOOKUP($D102,Listen!$A$2:$F$45,6,0)="Nein"),$Y102,$X102),0)</f>
        <v>0</v>
      </c>
      <c r="AG102" s="45">
        <f>IFERROR(IF(OR($S102&lt;&gt;"Ja",VLOOKUP($D102,Listen!$A$2:$F$45,6,0)="Nein"),$Y102,$X102),0)</f>
        <v>0</v>
      </c>
      <c r="AH102" s="47">
        <f t="shared" si="38"/>
        <v>0</v>
      </c>
      <c r="AI102" s="122">
        <f>IFERROR(IF(VLOOKUP($D102,Listen!$A$2:$F$45,6,0)="Ja",MAX(BC102:BD102),D_SAV!$BC102),0)</f>
        <v>0</v>
      </c>
      <c r="AJ102" s="47">
        <f t="shared" si="39"/>
        <v>0</v>
      </c>
      <c r="AL102" s="262">
        <f t="shared" si="40"/>
        <v>0</v>
      </c>
      <c r="AM102" s="129">
        <f t="shared" si="27"/>
        <v>0</v>
      </c>
      <c r="AN102" s="263">
        <f t="shared" si="41"/>
        <v>0</v>
      </c>
      <c r="AO102" s="262">
        <f t="shared" si="28"/>
        <v>0</v>
      </c>
      <c r="AP102" s="129">
        <f t="shared" si="29"/>
        <v>0</v>
      </c>
      <c r="AQ102" s="263">
        <f t="shared" si="42"/>
        <v>0</v>
      </c>
      <c r="AR102" s="262">
        <f t="shared" si="30"/>
        <v>0</v>
      </c>
      <c r="AS102" s="129">
        <f t="shared" si="31"/>
        <v>0</v>
      </c>
      <c r="AT102" s="263">
        <f t="shared" si="43"/>
        <v>0</v>
      </c>
      <c r="AU102" s="262">
        <f t="shared" si="32"/>
        <v>0</v>
      </c>
      <c r="AV102" s="129">
        <f t="shared" si="33"/>
        <v>0</v>
      </c>
      <c r="AW102" s="263">
        <f t="shared" si="44"/>
        <v>0</v>
      </c>
      <c r="AX102" s="262">
        <f t="shared" si="34"/>
        <v>0</v>
      </c>
      <c r="AY102" s="129">
        <f t="shared" si="35"/>
        <v>0</v>
      </c>
      <c r="AZ102" s="129">
        <f t="shared" si="45"/>
        <v>0</v>
      </c>
      <c r="BA102" s="263">
        <f>IFERROR(IF(VLOOKUP($D102,Listen!$A$2:$F$45,6,0)="Ja",AX102-MAX(AY102:AZ102),AX102-AY102),0)</f>
        <v>0</v>
      </c>
      <c r="BB102" s="262">
        <f t="shared" si="46"/>
        <v>0</v>
      </c>
      <c r="BC102" s="129">
        <f t="shared" si="36"/>
        <v>0</v>
      </c>
      <c r="BD102" s="129">
        <f t="shared" si="47"/>
        <v>0</v>
      </c>
      <c r="BE102" s="263">
        <f>IFERROR(IF(VLOOKUP($D102,Listen!$A$2:$F$45,6,0)="Ja",BB102-MAX(BC102:BD102),BB102-BC102),0)</f>
        <v>0</v>
      </c>
    </row>
    <row r="103" spans="1:57" s="31" customFormat="1" x14ac:dyDescent="0.25">
      <c r="A103" s="189">
        <v>99</v>
      </c>
      <c r="B103" s="135" t="str">
        <f>IF(AND(E103&lt;&gt;0,D103&lt;&gt;0,F103&lt;&gt;0),IF(C103&lt;&gt;0,CONCATENATE(C103,"-AGr",VLOOKUP(D103,Listen!$A$2:$D$45,4,FALSE),"-",E103,"-",F103,),CONCATENATE("AGr",VLOOKUP(D103,Listen!$A$2:$D$45,4,FALSE),"-",E103,"-",F103)),"keine vollständige ID")</f>
        <v>keine vollständige ID</v>
      </c>
      <c r="C103" s="126"/>
      <c r="D103" s="275"/>
      <c r="E103" s="33"/>
      <c r="F103" s="130"/>
      <c r="G103" s="16"/>
      <c r="H103" s="16"/>
      <c r="I103" s="16"/>
      <c r="J103" s="16"/>
      <c r="K103" s="16"/>
      <c r="L103" s="94">
        <f>IF(E103&gt;A_Stammdaten!$B$10,0,G103+H103-J103)</f>
        <v>0</v>
      </c>
      <c r="M103" s="16"/>
      <c r="N103" s="16"/>
      <c r="O103" s="16"/>
      <c r="P103" s="54">
        <f t="shared" si="24"/>
        <v>0</v>
      </c>
      <c r="Q103" s="33"/>
      <c r="R103" s="33"/>
      <c r="S103" s="33"/>
      <c r="T103" s="33"/>
      <c r="U103" s="33"/>
      <c r="V103" s="33"/>
      <c r="W103" s="55" t="str">
        <f t="shared" si="25"/>
        <v>-</v>
      </c>
      <c r="X103" s="55" t="str">
        <f t="shared" si="26"/>
        <v>-</v>
      </c>
      <c r="Y103" s="55">
        <f>IF(ISBLANK($D103),0,VLOOKUP($D103,Listen!$A$2:$C$45,2,FALSE))</f>
        <v>0</v>
      </c>
      <c r="Z103" s="55">
        <f>IF(ISBLANK($D103),0,VLOOKUP($D103,Listen!$A$2:$C$45,3,FALSE))</f>
        <v>0</v>
      </c>
      <c r="AA103" s="45">
        <f t="shared" si="37"/>
        <v>0</v>
      </c>
      <c r="AB103" s="45">
        <f t="shared" si="37"/>
        <v>0</v>
      </c>
      <c r="AC103" s="45">
        <f>IFERROR(IF(OR($R103&lt;&gt;"Ja",VLOOKUP($D103,Listen!$A$2:$F$45,5,0)="Nein",E103&lt;IF(D103="LNG Anbindungsanlagen gemäß separater Festlegung",2022,2023)),$Y103,$W103),0)</f>
        <v>0</v>
      </c>
      <c r="AD103" s="45">
        <f>IFERROR(IF(OR($R103&lt;&gt;"Ja",VLOOKUP($D103,Listen!$A$2:$F$45,5,0)="Nein",E103&lt;IF(D103="LNG Anbindungsanlagen gemäß separater Festlegung",2022,2023)),$Y103,$W103),0)</f>
        <v>0</v>
      </c>
      <c r="AE103" s="45">
        <f>IFERROR(IF(OR($S103&lt;&gt;"Ja",VLOOKUP($D103,Listen!$A$2:$F$45,6,0)="Nein"),$Y103,$X103),0)</f>
        <v>0</v>
      </c>
      <c r="AF103" s="45">
        <f>IFERROR(IF(OR($S103&lt;&gt;"Ja",VLOOKUP($D103,Listen!$A$2:$F$45,6,0)="Nein"),$Y103,$X103),0)</f>
        <v>0</v>
      </c>
      <c r="AG103" s="45">
        <f>IFERROR(IF(OR($S103&lt;&gt;"Ja",VLOOKUP($D103,Listen!$A$2:$F$45,6,0)="Nein"),$Y103,$X103),0)</f>
        <v>0</v>
      </c>
      <c r="AH103" s="47">
        <f t="shared" si="38"/>
        <v>0</v>
      </c>
      <c r="AI103" s="122">
        <f>IFERROR(IF(VLOOKUP($D103,Listen!$A$2:$F$45,6,0)="Ja",MAX(BC103:BD103),D_SAV!$BC103),0)</f>
        <v>0</v>
      </c>
      <c r="AJ103" s="47">
        <f t="shared" si="39"/>
        <v>0</v>
      </c>
      <c r="AL103" s="262">
        <f t="shared" si="40"/>
        <v>0</v>
      </c>
      <c r="AM103" s="129">
        <f t="shared" si="27"/>
        <v>0</v>
      </c>
      <c r="AN103" s="263">
        <f t="shared" si="41"/>
        <v>0</v>
      </c>
      <c r="AO103" s="262">
        <f t="shared" si="28"/>
        <v>0</v>
      </c>
      <c r="AP103" s="129">
        <f t="shared" si="29"/>
        <v>0</v>
      </c>
      <c r="AQ103" s="263">
        <f t="shared" si="42"/>
        <v>0</v>
      </c>
      <c r="AR103" s="262">
        <f t="shared" si="30"/>
        <v>0</v>
      </c>
      <c r="AS103" s="129">
        <f t="shared" si="31"/>
        <v>0</v>
      </c>
      <c r="AT103" s="263">
        <f t="shared" si="43"/>
        <v>0</v>
      </c>
      <c r="AU103" s="262">
        <f t="shared" si="32"/>
        <v>0</v>
      </c>
      <c r="AV103" s="129">
        <f t="shared" si="33"/>
        <v>0</v>
      </c>
      <c r="AW103" s="263">
        <f t="shared" si="44"/>
        <v>0</v>
      </c>
      <c r="AX103" s="262">
        <f t="shared" si="34"/>
        <v>0</v>
      </c>
      <c r="AY103" s="129">
        <f t="shared" si="35"/>
        <v>0</v>
      </c>
      <c r="AZ103" s="129">
        <f t="shared" si="45"/>
        <v>0</v>
      </c>
      <c r="BA103" s="263">
        <f>IFERROR(IF(VLOOKUP($D103,Listen!$A$2:$F$45,6,0)="Ja",AX103-MAX(AY103:AZ103),AX103-AY103),0)</f>
        <v>0</v>
      </c>
      <c r="BB103" s="262">
        <f t="shared" si="46"/>
        <v>0</v>
      </c>
      <c r="BC103" s="129">
        <f t="shared" si="36"/>
        <v>0</v>
      </c>
      <c r="BD103" s="129">
        <f t="shared" si="47"/>
        <v>0</v>
      </c>
      <c r="BE103" s="263">
        <f>IFERROR(IF(VLOOKUP($D103,Listen!$A$2:$F$45,6,0)="Ja",BB103-MAX(BC103:BD103),BB103-BC103),0)</f>
        <v>0</v>
      </c>
    </row>
    <row r="104" spans="1:57" s="31" customFormat="1" x14ac:dyDescent="0.25">
      <c r="A104" s="189">
        <v>100</v>
      </c>
      <c r="B104" s="135" t="str">
        <f>IF(AND(E104&lt;&gt;0,D104&lt;&gt;0,F104&lt;&gt;0),IF(C104&lt;&gt;0,CONCATENATE(C104,"-AGr",VLOOKUP(D104,Listen!$A$2:$D$45,4,FALSE),"-",E104,"-",F104,),CONCATENATE("AGr",VLOOKUP(D104,Listen!$A$2:$D$45,4,FALSE),"-",E104,"-",F104)),"keine vollständige ID")</f>
        <v>keine vollständige ID</v>
      </c>
      <c r="C104" s="126"/>
      <c r="D104" s="275"/>
      <c r="E104" s="33"/>
      <c r="F104" s="130"/>
      <c r="G104" s="16"/>
      <c r="H104" s="16"/>
      <c r="I104" s="16"/>
      <c r="J104" s="16"/>
      <c r="K104" s="16"/>
      <c r="L104" s="94">
        <f>IF(E104&gt;A_Stammdaten!$B$10,0,G104+H104-J104)</f>
        <v>0</v>
      </c>
      <c r="M104" s="16"/>
      <c r="N104" s="16"/>
      <c r="O104" s="16"/>
      <c r="P104" s="54">
        <f t="shared" si="24"/>
        <v>0</v>
      </c>
      <c r="Q104" s="33"/>
      <c r="R104" s="33"/>
      <c r="S104" s="33"/>
      <c r="T104" s="33"/>
      <c r="U104" s="33"/>
      <c r="V104" s="33"/>
      <c r="W104" s="55" t="str">
        <f t="shared" si="25"/>
        <v>-</v>
      </c>
      <c r="X104" s="55" t="str">
        <f t="shared" si="26"/>
        <v>-</v>
      </c>
      <c r="Y104" s="55">
        <f>IF(ISBLANK($D104),0,VLOOKUP($D104,Listen!$A$2:$C$45,2,FALSE))</f>
        <v>0</v>
      </c>
      <c r="Z104" s="55">
        <f>IF(ISBLANK($D104),0,VLOOKUP($D104,Listen!$A$2:$C$45,3,FALSE))</f>
        <v>0</v>
      </c>
      <c r="AA104" s="45">
        <f t="shared" si="37"/>
        <v>0</v>
      </c>
      <c r="AB104" s="45">
        <f t="shared" si="37"/>
        <v>0</v>
      </c>
      <c r="AC104" s="45">
        <f>IFERROR(IF(OR($R104&lt;&gt;"Ja",VLOOKUP($D104,Listen!$A$2:$F$45,5,0)="Nein",E104&lt;IF(D104="LNG Anbindungsanlagen gemäß separater Festlegung",2022,2023)),$Y104,$W104),0)</f>
        <v>0</v>
      </c>
      <c r="AD104" s="45">
        <f>IFERROR(IF(OR($R104&lt;&gt;"Ja",VLOOKUP($D104,Listen!$A$2:$F$45,5,0)="Nein",E104&lt;IF(D104="LNG Anbindungsanlagen gemäß separater Festlegung",2022,2023)),$Y104,$W104),0)</f>
        <v>0</v>
      </c>
      <c r="AE104" s="45">
        <f>IFERROR(IF(OR($S104&lt;&gt;"Ja",VLOOKUP($D104,Listen!$A$2:$F$45,6,0)="Nein"),$Y104,$X104),0)</f>
        <v>0</v>
      </c>
      <c r="AF104" s="45">
        <f>IFERROR(IF(OR($S104&lt;&gt;"Ja",VLOOKUP($D104,Listen!$A$2:$F$45,6,0)="Nein"),$Y104,$X104),0)</f>
        <v>0</v>
      </c>
      <c r="AG104" s="45">
        <f>IFERROR(IF(OR($S104&lt;&gt;"Ja",VLOOKUP($D104,Listen!$A$2:$F$45,6,0)="Nein"),$Y104,$X104),0)</f>
        <v>0</v>
      </c>
      <c r="AH104" s="47">
        <f t="shared" si="38"/>
        <v>0</v>
      </c>
      <c r="AI104" s="122">
        <f>IFERROR(IF(VLOOKUP($D104,Listen!$A$2:$F$45,6,0)="Ja",MAX(BC104:BD104),D_SAV!$BC104),0)</f>
        <v>0</v>
      </c>
      <c r="AJ104" s="47">
        <f t="shared" si="39"/>
        <v>0</v>
      </c>
      <c r="AL104" s="262">
        <f t="shared" si="40"/>
        <v>0</v>
      </c>
      <c r="AM104" s="129">
        <f t="shared" si="27"/>
        <v>0</v>
      </c>
      <c r="AN104" s="263">
        <f t="shared" si="41"/>
        <v>0</v>
      </c>
      <c r="AO104" s="262">
        <f t="shared" si="28"/>
        <v>0</v>
      </c>
      <c r="AP104" s="129">
        <f t="shared" si="29"/>
        <v>0</v>
      </c>
      <c r="AQ104" s="263">
        <f t="shared" si="42"/>
        <v>0</v>
      </c>
      <c r="AR104" s="262">
        <f t="shared" si="30"/>
        <v>0</v>
      </c>
      <c r="AS104" s="129">
        <f t="shared" si="31"/>
        <v>0</v>
      </c>
      <c r="AT104" s="263">
        <f t="shared" si="43"/>
        <v>0</v>
      </c>
      <c r="AU104" s="262">
        <f t="shared" si="32"/>
        <v>0</v>
      </c>
      <c r="AV104" s="129">
        <f t="shared" si="33"/>
        <v>0</v>
      </c>
      <c r="AW104" s="263">
        <f t="shared" si="44"/>
        <v>0</v>
      </c>
      <c r="AX104" s="262">
        <f t="shared" si="34"/>
        <v>0</v>
      </c>
      <c r="AY104" s="129">
        <f t="shared" si="35"/>
        <v>0</v>
      </c>
      <c r="AZ104" s="129">
        <f t="shared" si="45"/>
        <v>0</v>
      </c>
      <c r="BA104" s="263">
        <f>IFERROR(IF(VLOOKUP($D104,Listen!$A$2:$F$45,6,0)="Ja",AX104-MAX(AY104:AZ104),AX104-AY104),0)</f>
        <v>0</v>
      </c>
      <c r="BB104" s="262">
        <f t="shared" si="46"/>
        <v>0</v>
      </c>
      <c r="BC104" s="129">
        <f t="shared" si="36"/>
        <v>0</v>
      </c>
      <c r="BD104" s="129">
        <f t="shared" si="47"/>
        <v>0</v>
      </c>
      <c r="BE104" s="263">
        <f>IFERROR(IF(VLOOKUP($D104,Listen!$A$2:$F$45,6,0)="Ja",BB104-MAX(BC104:BD104),BB104-BC104),0)</f>
        <v>0</v>
      </c>
    </row>
    <row r="105" spans="1:57" s="31" customFormat="1" x14ac:dyDescent="0.25">
      <c r="A105" s="189">
        <v>101</v>
      </c>
      <c r="B105" s="135" t="str">
        <f>IF(AND(E105&lt;&gt;0,D105&lt;&gt;0,F105&lt;&gt;0),IF(C105&lt;&gt;0,CONCATENATE(C105,"-AGr",VLOOKUP(D105,Listen!$A$2:$D$45,4,FALSE),"-",E105,"-",F105,),CONCATENATE("AGr",VLOOKUP(D105,Listen!$A$2:$D$45,4,FALSE),"-",E105,"-",F105)),"keine vollständige ID")</f>
        <v>keine vollständige ID</v>
      </c>
      <c r="C105" s="126"/>
      <c r="D105" s="275"/>
      <c r="E105" s="33"/>
      <c r="F105" s="130"/>
      <c r="G105" s="16"/>
      <c r="H105" s="16"/>
      <c r="I105" s="16"/>
      <c r="J105" s="16"/>
      <c r="K105" s="16"/>
      <c r="L105" s="94">
        <f>IF(E105&gt;A_Stammdaten!$B$10,0,G105+H105-J105)</f>
        <v>0</v>
      </c>
      <c r="M105" s="16"/>
      <c r="N105" s="16"/>
      <c r="O105" s="16"/>
      <c r="P105" s="54">
        <f t="shared" si="24"/>
        <v>0</v>
      </c>
      <c r="Q105" s="33"/>
      <c r="R105" s="33"/>
      <c r="S105" s="33"/>
      <c r="T105" s="33"/>
      <c r="U105" s="33"/>
      <c r="V105" s="33"/>
      <c r="W105" s="55" t="str">
        <f t="shared" si="25"/>
        <v>-</v>
      </c>
      <c r="X105" s="55" t="str">
        <f t="shared" si="26"/>
        <v>-</v>
      </c>
      <c r="Y105" s="55">
        <f>IF(ISBLANK($D105),0,VLOOKUP($D105,Listen!$A$2:$C$45,2,FALSE))</f>
        <v>0</v>
      </c>
      <c r="Z105" s="55">
        <f>IF(ISBLANK($D105),0,VLOOKUP($D105,Listen!$A$2:$C$45,3,FALSE))</f>
        <v>0</v>
      </c>
      <c r="AA105" s="45">
        <f t="shared" si="37"/>
        <v>0</v>
      </c>
      <c r="AB105" s="45">
        <f t="shared" si="37"/>
        <v>0</v>
      </c>
      <c r="AC105" s="45">
        <f>IFERROR(IF(OR($R105&lt;&gt;"Ja",VLOOKUP($D105,Listen!$A$2:$F$45,5,0)="Nein",E105&lt;IF(D105="LNG Anbindungsanlagen gemäß separater Festlegung",2022,2023)),$Y105,$W105),0)</f>
        <v>0</v>
      </c>
      <c r="AD105" s="45">
        <f>IFERROR(IF(OR($R105&lt;&gt;"Ja",VLOOKUP($D105,Listen!$A$2:$F$45,5,0)="Nein",E105&lt;IF(D105="LNG Anbindungsanlagen gemäß separater Festlegung",2022,2023)),$Y105,$W105),0)</f>
        <v>0</v>
      </c>
      <c r="AE105" s="45">
        <f>IFERROR(IF(OR($S105&lt;&gt;"Ja",VLOOKUP($D105,Listen!$A$2:$F$45,6,0)="Nein"),$Y105,$X105),0)</f>
        <v>0</v>
      </c>
      <c r="AF105" s="45">
        <f>IFERROR(IF(OR($S105&lt;&gt;"Ja",VLOOKUP($D105,Listen!$A$2:$F$45,6,0)="Nein"),$Y105,$X105),0)</f>
        <v>0</v>
      </c>
      <c r="AG105" s="45">
        <f>IFERROR(IF(OR($S105&lt;&gt;"Ja",VLOOKUP($D105,Listen!$A$2:$F$45,6,0)="Nein"),$Y105,$X105),0)</f>
        <v>0</v>
      </c>
      <c r="AH105" s="47">
        <f t="shared" si="38"/>
        <v>0</v>
      </c>
      <c r="AI105" s="122">
        <f>IFERROR(IF(VLOOKUP($D105,Listen!$A$2:$F$45,6,0)="Ja",MAX(BC105:BD105),D_SAV!$BC105),0)</f>
        <v>0</v>
      </c>
      <c r="AJ105" s="47">
        <f t="shared" si="39"/>
        <v>0</v>
      </c>
      <c r="AL105" s="262">
        <f t="shared" si="40"/>
        <v>0</v>
      </c>
      <c r="AM105" s="129">
        <f t="shared" si="27"/>
        <v>0</v>
      </c>
      <c r="AN105" s="263">
        <f t="shared" si="41"/>
        <v>0</v>
      </c>
      <c r="AO105" s="262">
        <f t="shared" si="28"/>
        <v>0</v>
      </c>
      <c r="AP105" s="129">
        <f t="shared" si="29"/>
        <v>0</v>
      </c>
      <c r="AQ105" s="263">
        <f t="shared" si="42"/>
        <v>0</v>
      </c>
      <c r="AR105" s="262">
        <f t="shared" si="30"/>
        <v>0</v>
      </c>
      <c r="AS105" s="129">
        <f t="shared" si="31"/>
        <v>0</v>
      </c>
      <c r="AT105" s="263">
        <f t="shared" si="43"/>
        <v>0</v>
      </c>
      <c r="AU105" s="262">
        <f t="shared" si="32"/>
        <v>0</v>
      </c>
      <c r="AV105" s="129">
        <f t="shared" si="33"/>
        <v>0</v>
      </c>
      <c r="AW105" s="263">
        <f t="shared" si="44"/>
        <v>0</v>
      </c>
      <c r="AX105" s="262">
        <f t="shared" si="34"/>
        <v>0</v>
      </c>
      <c r="AY105" s="129">
        <f t="shared" si="35"/>
        <v>0</v>
      </c>
      <c r="AZ105" s="129">
        <f t="shared" si="45"/>
        <v>0</v>
      </c>
      <c r="BA105" s="263">
        <f>IFERROR(IF(VLOOKUP($D105,Listen!$A$2:$F$45,6,0)="Ja",AX105-MAX(AY105:AZ105),AX105-AY105),0)</f>
        <v>0</v>
      </c>
      <c r="BB105" s="262">
        <f t="shared" si="46"/>
        <v>0</v>
      </c>
      <c r="BC105" s="129">
        <f t="shared" si="36"/>
        <v>0</v>
      </c>
      <c r="BD105" s="129">
        <f t="shared" si="47"/>
        <v>0</v>
      </c>
      <c r="BE105" s="263">
        <f>IFERROR(IF(VLOOKUP($D105,Listen!$A$2:$F$45,6,0)="Ja",BB105-MAX(BC105:BD105),BB105-BC105),0)</f>
        <v>0</v>
      </c>
    </row>
    <row r="106" spans="1:57" s="31" customFormat="1" x14ac:dyDescent="0.25">
      <c r="A106" s="189">
        <v>102</v>
      </c>
      <c r="B106" s="135" t="str">
        <f>IF(AND(E106&lt;&gt;0,D106&lt;&gt;0,F106&lt;&gt;0),IF(C106&lt;&gt;0,CONCATENATE(C106,"-AGr",VLOOKUP(D106,Listen!$A$2:$D$45,4,FALSE),"-",E106,"-",F106,),CONCATENATE("AGr",VLOOKUP(D106,Listen!$A$2:$D$45,4,FALSE),"-",E106,"-",F106)),"keine vollständige ID")</f>
        <v>keine vollständige ID</v>
      </c>
      <c r="C106" s="126"/>
      <c r="D106" s="275"/>
      <c r="E106" s="33"/>
      <c r="F106" s="130"/>
      <c r="G106" s="16"/>
      <c r="H106" s="16"/>
      <c r="I106" s="16"/>
      <c r="J106" s="16"/>
      <c r="K106" s="16"/>
      <c r="L106" s="94">
        <f>IF(E106&gt;A_Stammdaten!$B$10,0,G106+H106-J106)</f>
        <v>0</v>
      </c>
      <c r="M106" s="16"/>
      <c r="N106" s="16"/>
      <c r="O106" s="16"/>
      <c r="P106" s="54">
        <f t="shared" si="24"/>
        <v>0</v>
      </c>
      <c r="Q106" s="33"/>
      <c r="R106" s="33"/>
      <c r="S106" s="33"/>
      <c r="T106" s="33"/>
      <c r="U106" s="33"/>
      <c r="V106" s="33"/>
      <c r="W106" s="55" t="str">
        <f t="shared" si="25"/>
        <v>-</v>
      </c>
      <c r="X106" s="55" t="str">
        <f t="shared" si="26"/>
        <v>-</v>
      </c>
      <c r="Y106" s="55">
        <f>IF(ISBLANK($D106),0,VLOOKUP($D106,Listen!$A$2:$C$45,2,FALSE))</f>
        <v>0</v>
      </c>
      <c r="Z106" s="55">
        <f>IF(ISBLANK($D106),0,VLOOKUP($D106,Listen!$A$2:$C$45,3,FALSE))</f>
        <v>0</v>
      </c>
      <c r="AA106" s="45">
        <f t="shared" si="37"/>
        <v>0</v>
      </c>
      <c r="AB106" s="45">
        <f t="shared" si="37"/>
        <v>0</v>
      </c>
      <c r="AC106" s="45">
        <f>IFERROR(IF(OR($R106&lt;&gt;"Ja",VLOOKUP($D106,Listen!$A$2:$F$45,5,0)="Nein",E106&lt;IF(D106="LNG Anbindungsanlagen gemäß separater Festlegung",2022,2023)),$Y106,$W106),0)</f>
        <v>0</v>
      </c>
      <c r="AD106" s="45">
        <f>IFERROR(IF(OR($R106&lt;&gt;"Ja",VLOOKUP($D106,Listen!$A$2:$F$45,5,0)="Nein",E106&lt;IF(D106="LNG Anbindungsanlagen gemäß separater Festlegung",2022,2023)),$Y106,$W106),0)</f>
        <v>0</v>
      </c>
      <c r="AE106" s="45">
        <f>IFERROR(IF(OR($S106&lt;&gt;"Ja",VLOOKUP($D106,Listen!$A$2:$F$45,6,0)="Nein"),$Y106,$X106),0)</f>
        <v>0</v>
      </c>
      <c r="AF106" s="45">
        <f>IFERROR(IF(OR($S106&lt;&gt;"Ja",VLOOKUP($D106,Listen!$A$2:$F$45,6,0)="Nein"),$Y106,$X106),0)</f>
        <v>0</v>
      </c>
      <c r="AG106" s="45">
        <f>IFERROR(IF(OR($S106&lt;&gt;"Ja",VLOOKUP($D106,Listen!$A$2:$F$45,6,0)="Nein"),$Y106,$X106),0)</f>
        <v>0</v>
      </c>
      <c r="AH106" s="47">
        <f t="shared" si="38"/>
        <v>0</v>
      </c>
      <c r="AI106" s="122">
        <f>IFERROR(IF(VLOOKUP($D106,Listen!$A$2:$F$45,6,0)="Ja",MAX(BC106:BD106),D_SAV!$BC106),0)</f>
        <v>0</v>
      </c>
      <c r="AJ106" s="47">
        <f t="shared" si="39"/>
        <v>0</v>
      </c>
      <c r="AL106" s="262">
        <f t="shared" si="40"/>
        <v>0</v>
      </c>
      <c r="AM106" s="129">
        <f t="shared" si="27"/>
        <v>0</v>
      </c>
      <c r="AN106" s="263">
        <f t="shared" si="41"/>
        <v>0</v>
      </c>
      <c r="AO106" s="262">
        <f t="shared" si="28"/>
        <v>0</v>
      </c>
      <c r="AP106" s="129">
        <f t="shared" si="29"/>
        <v>0</v>
      </c>
      <c r="AQ106" s="263">
        <f t="shared" si="42"/>
        <v>0</v>
      </c>
      <c r="AR106" s="262">
        <f t="shared" si="30"/>
        <v>0</v>
      </c>
      <c r="AS106" s="129">
        <f t="shared" si="31"/>
        <v>0</v>
      </c>
      <c r="AT106" s="263">
        <f t="shared" si="43"/>
        <v>0</v>
      </c>
      <c r="AU106" s="262">
        <f t="shared" si="32"/>
        <v>0</v>
      </c>
      <c r="AV106" s="129">
        <f t="shared" si="33"/>
        <v>0</v>
      </c>
      <c r="AW106" s="263">
        <f t="shared" si="44"/>
        <v>0</v>
      </c>
      <c r="AX106" s="262">
        <f t="shared" si="34"/>
        <v>0</v>
      </c>
      <c r="AY106" s="129">
        <f t="shared" si="35"/>
        <v>0</v>
      </c>
      <c r="AZ106" s="129">
        <f t="shared" si="45"/>
        <v>0</v>
      </c>
      <c r="BA106" s="263">
        <f>IFERROR(IF(VLOOKUP($D106,Listen!$A$2:$F$45,6,0)="Ja",AX106-MAX(AY106:AZ106),AX106-AY106),0)</f>
        <v>0</v>
      </c>
      <c r="BB106" s="262">
        <f t="shared" si="46"/>
        <v>0</v>
      </c>
      <c r="BC106" s="129">
        <f t="shared" si="36"/>
        <v>0</v>
      </c>
      <c r="BD106" s="129">
        <f t="shared" si="47"/>
        <v>0</v>
      </c>
      <c r="BE106" s="263">
        <f>IFERROR(IF(VLOOKUP($D106,Listen!$A$2:$F$45,6,0)="Ja",BB106-MAX(BC106:BD106),BB106-BC106),0)</f>
        <v>0</v>
      </c>
    </row>
    <row r="107" spans="1:57" s="31" customFormat="1" x14ac:dyDescent="0.25">
      <c r="A107" s="189">
        <v>103</v>
      </c>
      <c r="B107" s="135" t="str">
        <f>IF(AND(E107&lt;&gt;0,D107&lt;&gt;0,F107&lt;&gt;0),IF(C107&lt;&gt;0,CONCATENATE(C107,"-AGr",VLOOKUP(D107,Listen!$A$2:$D$45,4,FALSE),"-",E107,"-",F107,),CONCATENATE("AGr",VLOOKUP(D107,Listen!$A$2:$D$45,4,FALSE),"-",E107,"-",F107)),"keine vollständige ID")</f>
        <v>keine vollständige ID</v>
      </c>
      <c r="C107" s="126"/>
      <c r="D107" s="275"/>
      <c r="E107" s="33"/>
      <c r="F107" s="130"/>
      <c r="G107" s="16"/>
      <c r="H107" s="16"/>
      <c r="I107" s="16"/>
      <c r="J107" s="16"/>
      <c r="K107" s="16"/>
      <c r="L107" s="94">
        <f>IF(E107&gt;A_Stammdaten!$B$10,0,G107+H107-J107)</f>
        <v>0</v>
      </c>
      <c r="M107" s="16"/>
      <c r="N107" s="16"/>
      <c r="O107" s="16"/>
      <c r="P107" s="54">
        <f t="shared" si="24"/>
        <v>0</v>
      </c>
      <c r="Q107" s="33"/>
      <c r="R107" s="33"/>
      <c r="S107" s="33"/>
      <c r="T107" s="33"/>
      <c r="U107" s="33"/>
      <c r="V107" s="33"/>
      <c r="W107" s="55" t="str">
        <f t="shared" si="25"/>
        <v>-</v>
      </c>
      <c r="X107" s="55" t="str">
        <f t="shared" si="26"/>
        <v>-</v>
      </c>
      <c r="Y107" s="55">
        <f>IF(ISBLANK($D107),0,VLOOKUP($D107,Listen!$A$2:$C$45,2,FALSE))</f>
        <v>0</v>
      </c>
      <c r="Z107" s="55">
        <f>IF(ISBLANK($D107),0,VLOOKUP($D107,Listen!$A$2:$C$45,3,FALSE))</f>
        <v>0</v>
      </c>
      <c r="AA107" s="45">
        <f t="shared" si="37"/>
        <v>0</v>
      </c>
      <c r="AB107" s="45">
        <f t="shared" si="37"/>
        <v>0</v>
      </c>
      <c r="AC107" s="45">
        <f>IFERROR(IF(OR($R107&lt;&gt;"Ja",VLOOKUP($D107,Listen!$A$2:$F$45,5,0)="Nein",E107&lt;IF(D107="LNG Anbindungsanlagen gemäß separater Festlegung",2022,2023)),$Y107,$W107),0)</f>
        <v>0</v>
      </c>
      <c r="AD107" s="45">
        <f>IFERROR(IF(OR($R107&lt;&gt;"Ja",VLOOKUP($D107,Listen!$A$2:$F$45,5,0)="Nein",E107&lt;IF(D107="LNG Anbindungsanlagen gemäß separater Festlegung",2022,2023)),$Y107,$W107),0)</f>
        <v>0</v>
      </c>
      <c r="AE107" s="45">
        <f>IFERROR(IF(OR($S107&lt;&gt;"Ja",VLOOKUP($D107,Listen!$A$2:$F$45,6,0)="Nein"),$Y107,$X107),0)</f>
        <v>0</v>
      </c>
      <c r="AF107" s="45">
        <f>IFERROR(IF(OR($S107&lt;&gt;"Ja",VLOOKUP($D107,Listen!$A$2:$F$45,6,0)="Nein"),$Y107,$X107),0)</f>
        <v>0</v>
      </c>
      <c r="AG107" s="45">
        <f>IFERROR(IF(OR($S107&lt;&gt;"Ja",VLOOKUP($D107,Listen!$A$2:$F$45,6,0)="Nein"),$Y107,$X107),0)</f>
        <v>0</v>
      </c>
      <c r="AH107" s="47">
        <f t="shared" si="38"/>
        <v>0</v>
      </c>
      <c r="AI107" s="122">
        <f>IFERROR(IF(VLOOKUP($D107,Listen!$A$2:$F$45,6,0)="Ja",MAX(BC107:BD107),D_SAV!$BC107),0)</f>
        <v>0</v>
      </c>
      <c r="AJ107" s="47">
        <f t="shared" si="39"/>
        <v>0</v>
      </c>
      <c r="AL107" s="262">
        <f t="shared" si="40"/>
        <v>0</v>
      </c>
      <c r="AM107" s="129">
        <f t="shared" si="27"/>
        <v>0</v>
      </c>
      <c r="AN107" s="263">
        <f t="shared" si="41"/>
        <v>0</v>
      </c>
      <c r="AO107" s="262">
        <f t="shared" si="28"/>
        <v>0</v>
      </c>
      <c r="AP107" s="129">
        <f t="shared" si="29"/>
        <v>0</v>
      </c>
      <c r="AQ107" s="263">
        <f t="shared" si="42"/>
        <v>0</v>
      </c>
      <c r="AR107" s="262">
        <f t="shared" si="30"/>
        <v>0</v>
      </c>
      <c r="AS107" s="129">
        <f t="shared" si="31"/>
        <v>0</v>
      </c>
      <c r="AT107" s="263">
        <f t="shared" si="43"/>
        <v>0</v>
      </c>
      <c r="AU107" s="262">
        <f t="shared" si="32"/>
        <v>0</v>
      </c>
      <c r="AV107" s="129">
        <f t="shared" si="33"/>
        <v>0</v>
      </c>
      <c r="AW107" s="263">
        <f t="shared" si="44"/>
        <v>0</v>
      </c>
      <c r="AX107" s="262">
        <f t="shared" si="34"/>
        <v>0</v>
      </c>
      <c r="AY107" s="129">
        <f t="shared" si="35"/>
        <v>0</v>
      </c>
      <c r="AZ107" s="129">
        <f t="shared" si="45"/>
        <v>0</v>
      </c>
      <c r="BA107" s="263">
        <f>IFERROR(IF(VLOOKUP($D107,Listen!$A$2:$F$45,6,0)="Ja",AX107-MAX(AY107:AZ107),AX107-AY107),0)</f>
        <v>0</v>
      </c>
      <c r="BB107" s="262">
        <f t="shared" si="46"/>
        <v>0</v>
      </c>
      <c r="BC107" s="129">
        <f t="shared" si="36"/>
        <v>0</v>
      </c>
      <c r="BD107" s="129">
        <f t="shared" si="47"/>
        <v>0</v>
      </c>
      <c r="BE107" s="263">
        <f>IFERROR(IF(VLOOKUP($D107,Listen!$A$2:$F$45,6,0)="Ja",BB107-MAX(BC107:BD107),BB107-BC107),0)</f>
        <v>0</v>
      </c>
    </row>
    <row r="108" spans="1:57" s="31" customFormat="1" x14ac:dyDescent="0.25">
      <c r="A108" s="189">
        <v>104</v>
      </c>
      <c r="B108" s="135" t="str">
        <f>IF(AND(E108&lt;&gt;0,D108&lt;&gt;0,F108&lt;&gt;0),IF(C108&lt;&gt;0,CONCATENATE(C108,"-AGr",VLOOKUP(D108,Listen!$A$2:$D$45,4,FALSE),"-",E108,"-",F108,),CONCATENATE("AGr",VLOOKUP(D108,Listen!$A$2:$D$45,4,FALSE),"-",E108,"-",F108)),"keine vollständige ID")</f>
        <v>keine vollständige ID</v>
      </c>
      <c r="C108" s="126"/>
      <c r="D108" s="275"/>
      <c r="E108" s="33"/>
      <c r="F108" s="130"/>
      <c r="G108" s="16"/>
      <c r="H108" s="16"/>
      <c r="I108" s="16"/>
      <c r="J108" s="16"/>
      <c r="K108" s="16"/>
      <c r="L108" s="94">
        <f>IF(E108&gt;A_Stammdaten!$B$10,0,G108+H108-J108)</f>
        <v>0</v>
      </c>
      <c r="M108" s="16"/>
      <c r="N108" s="16"/>
      <c r="O108" s="16"/>
      <c r="P108" s="54">
        <f t="shared" si="24"/>
        <v>0</v>
      </c>
      <c r="Q108" s="33"/>
      <c r="R108" s="33"/>
      <c r="S108" s="33"/>
      <c r="T108" s="33"/>
      <c r="U108" s="33"/>
      <c r="V108" s="33"/>
      <c r="W108" s="55" t="str">
        <f t="shared" si="25"/>
        <v>-</v>
      </c>
      <c r="X108" s="55" t="str">
        <f t="shared" si="26"/>
        <v>-</v>
      </c>
      <c r="Y108" s="55">
        <f>IF(ISBLANK($D108),0,VLOOKUP($D108,Listen!$A$2:$C$45,2,FALSE))</f>
        <v>0</v>
      </c>
      <c r="Z108" s="55">
        <f>IF(ISBLANK($D108),0,VLOOKUP($D108,Listen!$A$2:$C$45,3,FALSE))</f>
        <v>0</v>
      </c>
      <c r="AA108" s="45">
        <f t="shared" si="37"/>
        <v>0</v>
      </c>
      <c r="AB108" s="45">
        <f t="shared" si="37"/>
        <v>0</v>
      </c>
      <c r="AC108" s="45">
        <f>IFERROR(IF(OR($R108&lt;&gt;"Ja",VLOOKUP($D108,Listen!$A$2:$F$45,5,0)="Nein",E108&lt;IF(D108="LNG Anbindungsanlagen gemäß separater Festlegung",2022,2023)),$Y108,$W108),0)</f>
        <v>0</v>
      </c>
      <c r="AD108" s="45">
        <f>IFERROR(IF(OR($R108&lt;&gt;"Ja",VLOOKUP($D108,Listen!$A$2:$F$45,5,0)="Nein",E108&lt;IF(D108="LNG Anbindungsanlagen gemäß separater Festlegung",2022,2023)),$Y108,$W108),0)</f>
        <v>0</v>
      </c>
      <c r="AE108" s="45">
        <f>IFERROR(IF(OR($S108&lt;&gt;"Ja",VLOOKUP($D108,Listen!$A$2:$F$45,6,0)="Nein"),$Y108,$X108),0)</f>
        <v>0</v>
      </c>
      <c r="AF108" s="45">
        <f>IFERROR(IF(OR($S108&lt;&gt;"Ja",VLOOKUP($D108,Listen!$A$2:$F$45,6,0)="Nein"),$Y108,$X108),0)</f>
        <v>0</v>
      </c>
      <c r="AG108" s="45">
        <f>IFERROR(IF(OR($S108&lt;&gt;"Ja",VLOOKUP($D108,Listen!$A$2:$F$45,6,0)="Nein"),$Y108,$X108),0)</f>
        <v>0</v>
      </c>
      <c r="AH108" s="47">
        <f t="shared" si="38"/>
        <v>0</v>
      </c>
      <c r="AI108" s="122">
        <f>IFERROR(IF(VLOOKUP($D108,Listen!$A$2:$F$45,6,0)="Ja",MAX(BC108:BD108),D_SAV!$BC108),0)</f>
        <v>0</v>
      </c>
      <c r="AJ108" s="47">
        <f t="shared" si="39"/>
        <v>0</v>
      </c>
      <c r="AL108" s="262">
        <f t="shared" si="40"/>
        <v>0</v>
      </c>
      <c r="AM108" s="129">
        <f t="shared" si="27"/>
        <v>0</v>
      </c>
      <c r="AN108" s="263">
        <f t="shared" si="41"/>
        <v>0</v>
      </c>
      <c r="AO108" s="262">
        <f t="shared" si="28"/>
        <v>0</v>
      </c>
      <c r="AP108" s="129">
        <f t="shared" si="29"/>
        <v>0</v>
      </c>
      <c r="AQ108" s="263">
        <f t="shared" si="42"/>
        <v>0</v>
      </c>
      <c r="AR108" s="262">
        <f t="shared" si="30"/>
        <v>0</v>
      </c>
      <c r="AS108" s="129">
        <f t="shared" si="31"/>
        <v>0</v>
      </c>
      <c r="AT108" s="263">
        <f t="shared" si="43"/>
        <v>0</v>
      </c>
      <c r="AU108" s="262">
        <f t="shared" si="32"/>
        <v>0</v>
      </c>
      <c r="AV108" s="129">
        <f t="shared" si="33"/>
        <v>0</v>
      </c>
      <c r="AW108" s="263">
        <f t="shared" si="44"/>
        <v>0</v>
      </c>
      <c r="AX108" s="262">
        <f t="shared" si="34"/>
        <v>0</v>
      </c>
      <c r="AY108" s="129">
        <f t="shared" si="35"/>
        <v>0</v>
      </c>
      <c r="AZ108" s="129">
        <f t="shared" si="45"/>
        <v>0</v>
      </c>
      <c r="BA108" s="263">
        <f>IFERROR(IF(VLOOKUP($D108,Listen!$A$2:$F$45,6,0)="Ja",AX108-MAX(AY108:AZ108),AX108-AY108),0)</f>
        <v>0</v>
      </c>
      <c r="BB108" s="262">
        <f t="shared" si="46"/>
        <v>0</v>
      </c>
      <c r="BC108" s="129">
        <f t="shared" si="36"/>
        <v>0</v>
      </c>
      <c r="BD108" s="129">
        <f t="shared" si="47"/>
        <v>0</v>
      </c>
      <c r="BE108" s="263">
        <f>IFERROR(IF(VLOOKUP($D108,Listen!$A$2:$F$45,6,0)="Ja",BB108-MAX(BC108:BD108),BB108-BC108),0)</f>
        <v>0</v>
      </c>
    </row>
    <row r="109" spans="1:57" s="31" customFormat="1" x14ac:dyDescent="0.25">
      <c r="A109" s="189">
        <v>105</v>
      </c>
      <c r="B109" s="135" t="str">
        <f>IF(AND(E109&lt;&gt;0,D109&lt;&gt;0,F109&lt;&gt;0),IF(C109&lt;&gt;0,CONCATENATE(C109,"-AGr",VLOOKUP(D109,Listen!$A$2:$D$45,4,FALSE),"-",E109,"-",F109,),CONCATENATE("AGr",VLOOKUP(D109,Listen!$A$2:$D$45,4,FALSE),"-",E109,"-",F109)),"keine vollständige ID")</f>
        <v>keine vollständige ID</v>
      </c>
      <c r="C109" s="126"/>
      <c r="D109" s="275"/>
      <c r="E109" s="33"/>
      <c r="F109" s="130"/>
      <c r="G109" s="16"/>
      <c r="H109" s="16"/>
      <c r="I109" s="16"/>
      <c r="J109" s="16"/>
      <c r="K109" s="16"/>
      <c r="L109" s="94">
        <f>IF(E109&gt;A_Stammdaten!$B$10,0,G109+H109-J109)</f>
        <v>0</v>
      </c>
      <c r="M109" s="16"/>
      <c r="N109" s="16"/>
      <c r="O109" s="16"/>
      <c r="P109" s="54">
        <f t="shared" si="24"/>
        <v>0</v>
      </c>
      <c r="Q109" s="33"/>
      <c r="R109" s="33"/>
      <c r="S109" s="33"/>
      <c r="T109" s="33"/>
      <c r="U109" s="33"/>
      <c r="V109" s="33"/>
      <c r="W109" s="55" t="str">
        <f t="shared" si="25"/>
        <v>-</v>
      </c>
      <c r="X109" s="55" t="str">
        <f t="shared" si="26"/>
        <v>-</v>
      </c>
      <c r="Y109" s="55">
        <f>IF(ISBLANK($D109),0,VLOOKUP($D109,Listen!$A$2:$C$45,2,FALSE))</f>
        <v>0</v>
      </c>
      <c r="Z109" s="55">
        <f>IF(ISBLANK($D109),0,VLOOKUP($D109,Listen!$A$2:$C$45,3,FALSE))</f>
        <v>0</v>
      </c>
      <c r="AA109" s="45">
        <f t="shared" si="37"/>
        <v>0</v>
      </c>
      <c r="AB109" s="45">
        <f t="shared" si="37"/>
        <v>0</v>
      </c>
      <c r="AC109" s="45">
        <f>IFERROR(IF(OR($R109&lt;&gt;"Ja",VLOOKUP($D109,Listen!$A$2:$F$45,5,0)="Nein",E109&lt;IF(D109="LNG Anbindungsanlagen gemäß separater Festlegung",2022,2023)),$Y109,$W109),0)</f>
        <v>0</v>
      </c>
      <c r="AD109" s="45">
        <f>IFERROR(IF(OR($R109&lt;&gt;"Ja",VLOOKUP($D109,Listen!$A$2:$F$45,5,0)="Nein",E109&lt;IF(D109="LNG Anbindungsanlagen gemäß separater Festlegung",2022,2023)),$Y109,$W109),0)</f>
        <v>0</v>
      </c>
      <c r="AE109" s="45">
        <f>IFERROR(IF(OR($S109&lt;&gt;"Ja",VLOOKUP($D109,Listen!$A$2:$F$45,6,0)="Nein"),$Y109,$X109),0)</f>
        <v>0</v>
      </c>
      <c r="AF109" s="45">
        <f>IFERROR(IF(OR($S109&lt;&gt;"Ja",VLOOKUP($D109,Listen!$A$2:$F$45,6,0)="Nein"),$Y109,$X109),0)</f>
        <v>0</v>
      </c>
      <c r="AG109" s="45">
        <f>IFERROR(IF(OR($S109&lt;&gt;"Ja",VLOOKUP($D109,Listen!$A$2:$F$45,6,0)="Nein"),$Y109,$X109),0)</f>
        <v>0</v>
      </c>
      <c r="AH109" s="47">
        <f t="shared" si="38"/>
        <v>0</v>
      </c>
      <c r="AI109" s="122">
        <f>IFERROR(IF(VLOOKUP($D109,Listen!$A$2:$F$45,6,0)="Ja",MAX(BC109:BD109),D_SAV!$BC109),0)</f>
        <v>0</v>
      </c>
      <c r="AJ109" s="47">
        <f t="shared" si="39"/>
        <v>0</v>
      </c>
      <c r="AL109" s="262">
        <f t="shared" si="40"/>
        <v>0</v>
      </c>
      <c r="AM109" s="129">
        <f t="shared" si="27"/>
        <v>0</v>
      </c>
      <c r="AN109" s="263">
        <f t="shared" si="41"/>
        <v>0</v>
      </c>
      <c r="AO109" s="262">
        <f t="shared" si="28"/>
        <v>0</v>
      </c>
      <c r="AP109" s="129">
        <f t="shared" si="29"/>
        <v>0</v>
      </c>
      <c r="AQ109" s="263">
        <f t="shared" si="42"/>
        <v>0</v>
      </c>
      <c r="AR109" s="262">
        <f t="shared" si="30"/>
        <v>0</v>
      </c>
      <c r="AS109" s="129">
        <f t="shared" si="31"/>
        <v>0</v>
      </c>
      <c r="AT109" s="263">
        <f t="shared" si="43"/>
        <v>0</v>
      </c>
      <c r="AU109" s="262">
        <f t="shared" si="32"/>
        <v>0</v>
      </c>
      <c r="AV109" s="129">
        <f t="shared" si="33"/>
        <v>0</v>
      </c>
      <c r="AW109" s="263">
        <f t="shared" si="44"/>
        <v>0</v>
      </c>
      <c r="AX109" s="262">
        <f t="shared" si="34"/>
        <v>0</v>
      </c>
      <c r="AY109" s="129">
        <f t="shared" si="35"/>
        <v>0</v>
      </c>
      <c r="AZ109" s="129">
        <f t="shared" si="45"/>
        <v>0</v>
      </c>
      <c r="BA109" s="263">
        <f>IFERROR(IF(VLOOKUP($D109,Listen!$A$2:$F$45,6,0)="Ja",AX109-MAX(AY109:AZ109),AX109-AY109),0)</f>
        <v>0</v>
      </c>
      <c r="BB109" s="262">
        <f t="shared" si="46"/>
        <v>0</v>
      </c>
      <c r="BC109" s="129">
        <f t="shared" si="36"/>
        <v>0</v>
      </c>
      <c r="BD109" s="129">
        <f t="shared" si="47"/>
        <v>0</v>
      </c>
      <c r="BE109" s="263">
        <f>IFERROR(IF(VLOOKUP($D109,Listen!$A$2:$F$45,6,0)="Ja",BB109-MAX(BC109:BD109),BB109-BC109),0)</f>
        <v>0</v>
      </c>
    </row>
    <row r="110" spans="1:57" s="31" customFormat="1" x14ac:dyDescent="0.25">
      <c r="A110" s="189">
        <v>106</v>
      </c>
      <c r="B110" s="135" t="str">
        <f>IF(AND(E110&lt;&gt;0,D110&lt;&gt;0,F110&lt;&gt;0),IF(C110&lt;&gt;0,CONCATENATE(C110,"-AGr",VLOOKUP(D110,Listen!$A$2:$D$45,4,FALSE),"-",E110,"-",F110,),CONCATENATE("AGr",VLOOKUP(D110,Listen!$A$2:$D$45,4,FALSE),"-",E110,"-",F110)),"keine vollständige ID")</f>
        <v>keine vollständige ID</v>
      </c>
      <c r="C110" s="126"/>
      <c r="D110" s="275"/>
      <c r="E110" s="33"/>
      <c r="F110" s="130"/>
      <c r="G110" s="16"/>
      <c r="H110" s="16"/>
      <c r="I110" s="16"/>
      <c r="J110" s="16"/>
      <c r="K110" s="16"/>
      <c r="L110" s="94">
        <f>IF(E110&gt;A_Stammdaten!$B$10,0,G110+H110-J110)</f>
        <v>0</v>
      </c>
      <c r="M110" s="16"/>
      <c r="N110" s="16"/>
      <c r="O110" s="16"/>
      <c r="P110" s="54">
        <f t="shared" si="24"/>
        <v>0</v>
      </c>
      <c r="Q110" s="33"/>
      <c r="R110" s="33"/>
      <c r="S110" s="33"/>
      <c r="T110" s="33"/>
      <c r="U110" s="33"/>
      <c r="V110" s="33"/>
      <c r="W110" s="55" t="str">
        <f t="shared" si="25"/>
        <v>-</v>
      </c>
      <c r="X110" s="55" t="str">
        <f t="shared" si="26"/>
        <v>-</v>
      </c>
      <c r="Y110" s="55">
        <f>IF(ISBLANK($D110),0,VLOOKUP($D110,Listen!$A$2:$C$45,2,FALSE))</f>
        <v>0</v>
      </c>
      <c r="Z110" s="55">
        <f>IF(ISBLANK($D110),0,VLOOKUP($D110,Listen!$A$2:$C$45,3,FALSE))</f>
        <v>0</v>
      </c>
      <c r="AA110" s="45">
        <f t="shared" si="37"/>
        <v>0</v>
      </c>
      <c r="AB110" s="45">
        <f t="shared" si="37"/>
        <v>0</v>
      </c>
      <c r="AC110" s="45">
        <f>IFERROR(IF(OR($R110&lt;&gt;"Ja",VLOOKUP($D110,Listen!$A$2:$F$45,5,0)="Nein",E110&lt;IF(D110="LNG Anbindungsanlagen gemäß separater Festlegung",2022,2023)),$Y110,$W110),0)</f>
        <v>0</v>
      </c>
      <c r="AD110" s="45">
        <f>IFERROR(IF(OR($R110&lt;&gt;"Ja",VLOOKUP($D110,Listen!$A$2:$F$45,5,0)="Nein",E110&lt;IF(D110="LNG Anbindungsanlagen gemäß separater Festlegung",2022,2023)),$Y110,$W110),0)</f>
        <v>0</v>
      </c>
      <c r="AE110" s="45">
        <f>IFERROR(IF(OR($S110&lt;&gt;"Ja",VLOOKUP($D110,Listen!$A$2:$F$45,6,0)="Nein"),$Y110,$X110),0)</f>
        <v>0</v>
      </c>
      <c r="AF110" s="45">
        <f>IFERROR(IF(OR($S110&lt;&gt;"Ja",VLOOKUP($D110,Listen!$A$2:$F$45,6,0)="Nein"),$Y110,$X110),0)</f>
        <v>0</v>
      </c>
      <c r="AG110" s="45">
        <f>IFERROR(IF(OR($S110&lt;&gt;"Ja",VLOOKUP($D110,Listen!$A$2:$F$45,6,0)="Nein"),$Y110,$X110),0)</f>
        <v>0</v>
      </c>
      <c r="AH110" s="47">
        <f t="shared" si="38"/>
        <v>0</v>
      </c>
      <c r="AI110" s="122">
        <f>IFERROR(IF(VLOOKUP($D110,Listen!$A$2:$F$45,6,0)="Ja",MAX(BC110:BD110),D_SAV!$BC110),0)</f>
        <v>0</v>
      </c>
      <c r="AJ110" s="47">
        <f t="shared" si="39"/>
        <v>0</v>
      </c>
      <c r="AL110" s="262">
        <f t="shared" si="40"/>
        <v>0</v>
      </c>
      <c r="AM110" s="129">
        <f t="shared" si="27"/>
        <v>0</v>
      </c>
      <c r="AN110" s="263">
        <f t="shared" si="41"/>
        <v>0</v>
      </c>
      <c r="AO110" s="262">
        <f t="shared" si="28"/>
        <v>0</v>
      </c>
      <c r="AP110" s="129">
        <f t="shared" si="29"/>
        <v>0</v>
      </c>
      <c r="AQ110" s="263">
        <f t="shared" si="42"/>
        <v>0</v>
      </c>
      <c r="AR110" s="262">
        <f t="shared" si="30"/>
        <v>0</v>
      </c>
      <c r="AS110" s="129">
        <f t="shared" si="31"/>
        <v>0</v>
      </c>
      <c r="AT110" s="263">
        <f t="shared" si="43"/>
        <v>0</v>
      </c>
      <c r="AU110" s="262">
        <f t="shared" si="32"/>
        <v>0</v>
      </c>
      <c r="AV110" s="129">
        <f t="shared" si="33"/>
        <v>0</v>
      </c>
      <c r="AW110" s="263">
        <f t="shared" si="44"/>
        <v>0</v>
      </c>
      <c r="AX110" s="262">
        <f t="shared" si="34"/>
        <v>0</v>
      </c>
      <c r="AY110" s="129">
        <f t="shared" si="35"/>
        <v>0</v>
      </c>
      <c r="AZ110" s="129">
        <f t="shared" si="45"/>
        <v>0</v>
      </c>
      <c r="BA110" s="263">
        <f>IFERROR(IF(VLOOKUP($D110,Listen!$A$2:$F$45,6,0)="Ja",AX110-MAX(AY110:AZ110),AX110-AY110),0)</f>
        <v>0</v>
      </c>
      <c r="BB110" s="262">
        <f t="shared" si="46"/>
        <v>0</v>
      </c>
      <c r="BC110" s="129">
        <f t="shared" si="36"/>
        <v>0</v>
      </c>
      <c r="BD110" s="129">
        <f t="shared" si="47"/>
        <v>0</v>
      </c>
      <c r="BE110" s="263">
        <f>IFERROR(IF(VLOOKUP($D110,Listen!$A$2:$F$45,6,0)="Ja",BB110-MAX(BC110:BD110),BB110-BC110),0)</f>
        <v>0</v>
      </c>
    </row>
    <row r="111" spans="1:57" s="31" customFormat="1" x14ac:dyDescent="0.25">
      <c r="A111" s="189">
        <v>107</v>
      </c>
      <c r="B111" s="135" t="str">
        <f>IF(AND(E111&lt;&gt;0,D111&lt;&gt;0,F111&lt;&gt;0),IF(C111&lt;&gt;0,CONCATENATE(C111,"-AGr",VLOOKUP(D111,Listen!$A$2:$D$45,4,FALSE),"-",E111,"-",F111,),CONCATENATE("AGr",VLOOKUP(D111,Listen!$A$2:$D$45,4,FALSE),"-",E111,"-",F111)),"keine vollständige ID")</f>
        <v>keine vollständige ID</v>
      </c>
      <c r="C111" s="126"/>
      <c r="D111" s="275"/>
      <c r="E111" s="33"/>
      <c r="F111" s="130"/>
      <c r="G111" s="16"/>
      <c r="H111" s="16"/>
      <c r="I111" s="16"/>
      <c r="J111" s="16"/>
      <c r="K111" s="16"/>
      <c r="L111" s="94">
        <f>IF(E111&gt;A_Stammdaten!$B$10,0,G111+H111-J111)</f>
        <v>0</v>
      </c>
      <c r="M111" s="16"/>
      <c r="N111" s="16"/>
      <c r="O111" s="16"/>
      <c r="P111" s="54">
        <f t="shared" si="24"/>
        <v>0</v>
      </c>
      <c r="Q111" s="33"/>
      <c r="R111" s="33"/>
      <c r="S111" s="33"/>
      <c r="T111" s="33"/>
      <c r="U111" s="33"/>
      <c r="V111" s="33"/>
      <c r="W111" s="55" t="str">
        <f t="shared" si="25"/>
        <v>-</v>
      </c>
      <c r="X111" s="55" t="str">
        <f t="shared" si="26"/>
        <v>-</v>
      </c>
      <c r="Y111" s="55">
        <f>IF(ISBLANK($D111),0,VLOOKUP($D111,Listen!$A$2:$C$45,2,FALSE))</f>
        <v>0</v>
      </c>
      <c r="Z111" s="55">
        <f>IF(ISBLANK($D111),0,VLOOKUP($D111,Listen!$A$2:$C$45,3,FALSE))</f>
        <v>0</v>
      </c>
      <c r="AA111" s="45">
        <f t="shared" si="37"/>
        <v>0</v>
      </c>
      <c r="AB111" s="45">
        <f t="shared" si="37"/>
        <v>0</v>
      </c>
      <c r="AC111" s="45">
        <f>IFERROR(IF(OR($R111&lt;&gt;"Ja",VLOOKUP($D111,Listen!$A$2:$F$45,5,0)="Nein",E111&lt;IF(D111="LNG Anbindungsanlagen gemäß separater Festlegung",2022,2023)),$Y111,$W111),0)</f>
        <v>0</v>
      </c>
      <c r="AD111" s="45">
        <f>IFERROR(IF(OR($R111&lt;&gt;"Ja",VLOOKUP($D111,Listen!$A$2:$F$45,5,0)="Nein",E111&lt;IF(D111="LNG Anbindungsanlagen gemäß separater Festlegung",2022,2023)),$Y111,$W111),0)</f>
        <v>0</v>
      </c>
      <c r="AE111" s="45">
        <f>IFERROR(IF(OR($S111&lt;&gt;"Ja",VLOOKUP($D111,Listen!$A$2:$F$45,6,0)="Nein"),$Y111,$X111),0)</f>
        <v>0</v>
      </c>
      <c r="AF111" s="45">
        <f>IFERROR(IF(OR($S111&lt;&gt;"Ja",VLOOKUP($D111,Listen!$A$2:$F$45,6,0)="Nein"),$Y111,$X111),0)</f>
        <v>0</v>
      </c>
      <c r="AG111" s="45">
        <f>IFERROR(IF(OR($S111&lt;&gt;"Ja",VLOOKUP($D111,Listen!$A$2:$F$45,6,0)="Nein"),$Y111,$X111),0)</f>
        <v>0</v>
      </c>
      <c r="AH111" s="47">
        <f t="shared" si="38"/>
        <v>0</v>
      </c>
      <c r="AI111" s="122">
        <f>IFERROR(IF(VLOOKUP($D111,Listen!$A$2:$F$45,6,0)="Ja",MAX(BC111:BD111),D_SAV!$BC111),0)</f>
        <v>0</v>
      </c>
      <c r="AJ111" s="47">
        <f t="shared" si="39"/>
        <v>0</v>
      </c>
      <c r="AL111" s="262">
        <f t="shared" si="40"/>
        <v>0</v>
      </c>
      <c r="AM111" s="129">
        <f t="shared" si="27"/>
        <v>0</v>
      </c>
      <c r="AN111" s="263">
        <f t="shared" si="41"/>
        <v>0</v>
      </c>
      <c r="AO111" s="262">
        <f t="shared" si="28"/>
        <v>0</v>
      </c>
      <c r="AP111" s="129">
        <f t="shared" si="29"/>
        <v>0</v>
      </c>
      <c r="AQ111" s="263">
        <f t="shared" si="42"/>
        <v>0</v>
      </c>
      <c r="AR111" s="262">
        <f t="shared" si="30"/>
        <v>0</v>
      </c>
      <c r="AS111" s="129">
        <f t="shared" si="31"/>
        <v>0</v>
      </c>
      <c r="AT111" s="263">
        <f t="shared" si="43"/>
        <v>0</v>
      </c>
      <c r="AU111" s="262">
        <f t="shared" si="32"/>
        <v>0</v>
      </c>
      <c r="AV111" s="129">
        <f t="shared" si="33"/>
        <v>0</v>
      </c>
      <c r="AW111" s="263">
        <f t="shared" si="44"/>
        <v>0</v>
      </c>
      <c r="AX111" s="262">
        <f t="shared" si="34"/>
        <v>0</v>
      </c>
      <c r="AY111" s="129">
        <f t="shared" si="35"/>
        <v>0</v>
      </c>
      <c r="AZ111" s="129">
        <f t="shared" si="45"/>
        <v>0</v>
      </c>
      <c r="BA111" s="263">
        <f>IFERROR(IF(VLOOKUP($D111,Listen!$A$2:$F$45,6,0)="Ja",AX111-MAX(AY111:AZ111),AX111-AY111),0)</f>
        <v>0</v>
      </c>
      <c r="BB111" s="262">
        <f t="shared" si="46"/>
        <v>0</v>
      </c>
      <c r="BC111" s="129">
        <f t="shared" si="36"/>
        <v>0</v>
      </c>
      <c r="BD111" s="129">
        <f t="shared" si="47"/>
        <v>0</v>
      </c>
      <c r="BE111" s="263">
        <f>IFERROR(IF(VLOOKUP($D111,Listen!$A$2:$F$45,6,0)="Ja",BB111-MAX(BC111:BD111),BB111-BC111),0)</f>
        <v>0</v>
      </c>
    </row>
    <row r="112" spans="1:57" s="31" customFormat="1" x14ac:dyDescent="0.25">
      <c r="A112" s="189">
        <v>108</v>
      </c>
      <c r="B112" s="135" t="str">
        <f>IF(AND(E112&lt;&gt;0,D112&lt;&gt;0,F112&lt;&gt;0),IF(C112&lt;&gt;0,CONCATENATE(C112,"-AGr",VLOOKUP(D112,Listen!$A$2:$D$45,4,FALSE),"-",E112,"-",F112,),CONCATENATE("AGr",VLOOKUP(D112,Listen!$A$2:$D$45,4,FALSE),"-",E112,"-",F112)),"keine vollständige ID")</f>
        <v>keine vollständige ID</v>
      </c>
      <c r="C112" s="126"/>
      <c r="D112" s="275"/>
      <c r="E112" s="33"/>
      <c r="F112" s="130"/>
      <c r="G112" s="16"/>
      <c r="H112" s="16"/>
      <c r="I112" s="16"/>
      <c r="J112" s="16"/>
      <c r="K112" s="16"/>
      <c r="L112" s="94">
        <f>IF(E112&gt;A_Stammdaten!$B$10,0,G112+H112-J112)</f>
        <v>0</v>
      </c>
      <c r="M112" s="16"/>
      <c r="N112" s="16"/>
      <c r="O112" s="16"/>
      <c r="P112" s="54">
        <f t="shared" si="24"/>
        <v>0</v>
      </c>
      <c r="Q112" s="33"/>
      <c r="R112" s="33"/>
      <c r="S112" s="33"/>
      <c r="T112" s="33"/>
      <c r="U112" s="33"/>
      <c r="V112" s="33"/>
      <c r="W112" s="55" t="str">
        <f t="shared" si="25"/>
        <v>-</v>
      </c>
      <c r="X112" s="55" t="str">
        <f t="shared" si="26"/>
        <v>-</v>
      </c>
      <c r="Y112" s="55">
        <f>IF(ISBLANK($D112),0,VLOOKUP($D112,Listen!$A$2:$C$45,2,FALSE))</f>
        <v>0</v>
      </c>
      <c r="Z112" s="55">
        <f>IF(ISBLANK($D112),0,VLOOKUP($D112,Listen!$A$2:$C$45,3,FALSE))</f>
        <v>0</v>
      </c>
      <c r="AA112" s="45">
        <f t="shared" si="37"/>
        <v>0</v>
      </c>
      <c r="AB112" s="45">
        <f t="shared" si="37"/>
        <v>0</v>
      </c>
      <c r="AC112" s="45">
        <f>IFERROR(IF(OR($R112&lt;&gt;"Ja",VLOOKUP($D112,Listen!$A$2:$F$45,5,0)="Nein",E112&lt;IF(D112="LNG Anbindungsanlagen gemäß separater Festlegung",2022,2023)),$Y112,$W112),0)</f>
        <v>0</v>
      </c>
      <c r="AD112" s="45">
        <f>IFERROR(IF(OR($R112&lt;&gt;"Ja",VLOOKUP($D112,Listen!$A$2:$F$45,5,0)="Nein",E112&lt;IF(D112="LNG Anbindungsanlagen gemäß separater Festlegung",2022,2023)),$Y112,$W112),0)</f>
        <v>0</v>
      </c>
      <c r="AE112" s="45">
        <f>IFERROR(IF(OR($S112&lt;&gt;"Ja",VLOOKUP($D112,Listen!$A$2:$F$45,6,0)="Nein"),$Y112,$X112),0)</f>
        <v>0</v>
      </c>
      <c r="AF112" s="45">
        <f>IFERROR(IF(OR($S112&lt;&gt;"Ja",VLOOKUP($D112,Listen!$A$2:$F$45,6,0)="Nein"),$Y112,$X112),0)</f>
        <v>0</v>
      </c>
      <c r="AG112" s="45">
        <f>IFERROR(IF(OR($S112&lt;&gt;"Ja",VLOOKUP($D112,Listen!$A$2:$F$45,6,0)="Nein"),$Y112,$X112),0)</f>
        <v>0</v>
      </c>
      <c r="AH112" s="47">
        <f t="shared" si="38"/>
        <v>0</v>
      </c>
      <c r="AI112" s="122">
        <f>IFERROR(IF(VLOOKUP($D112,Listen!$A$2:$F$45,6,0)="Ja",MAX(BC112:BD112),D_SAV!$BC112),0)</f>
        <v>0</v>
      </c>
      <c r="AJ112" s="47">
        <f t="shared" si="39"/>
        <v>0</v>
      </c>
      <c r="AL112" s="262">
        <f t="shared" si="40"/>
        <v>0</v>
      </c>
      <c r="AM112" s="129">
        <f t="shared" si="27"/>
        <v>0</v>
      </c>
      <c r="AN112" s="263">
        <f t="shared" si="41"/>
        <v>0</v>
      </c>
      <c r="AO112" s="262">
        <f t="shared" si="28"/>
        <v>0</v>
      </c>
      <c r="AP112" s="129">
        <f t="shared" si="29"/>
        <v>0</v>
      </c>
      <c r="AQ112" s="263">
        <f t="shared" si="42"/>
        <v>0</v>
      </c>
      <c r="AR112" s="262">
        <f t="shared" si="30"/>
        <v>0</v>
      </c>
      <c r="AS112" s="129">
        <f t="shared" si="31"/>
        <v>0</v>
      </c>
      <c r="AT112" s="263">
        <f t="shared" si="43"/>
        <v>0</v>
      </c>
      <c r="AU112" s="262">
        <f t="shared" si="32"/>
        <v>0</v>
      </c>
      <c r="AV112" s="129">
        <f t="shared" si="33"/>
        <v>0</v>
      </c>
      <c r="AW112" s="263">
        <f t="shared" si="44"/>
        <v>0</v>
      </c>
      <c r="AX112" s="262">
        <f t="shared" si="34"/>
        <v>0</v>
      </c>
      <c r="AY112" s="129">
        <f t="shared" si="35"/>
        <v>0</v>
      </c>
      <c r="AZ112" s="129">
        <f t="shared" si="45"/>
        <v>0</v>
      </c>
      <c r="BA112" s="263">
        <f>IFERROR(IF(VLOOKUP($D112,Listen!$A$2:$F$45,6,0)="Ja",AX112-MAX(AY112:AZ112),AX112-AY112),0)</f>
        <v>0</v>
      </c>
      <c r="BB112" s="262">
        <f t="shared" si="46"/>
        <v>0</v>
      </c>
      <c r="BC112" s="129">
        <f t="shared" si="36"/>
        <v>0</v>
      </c>
      <c r="BD112" s="129">
        <f t="shared" si="47"/>
        <v>0</v>
      </c>
      <c r="BE112" s="263">
        <f>IFERROR(IF(VLOOKUP($D112,Listen!$A$2:$F$45,6,0)="Ja",BB112-MAX(BC112:BD112),BB112-BC112),0)</f>
        <v>0</v>
      </c>
    </row>
    <row r="113" spans="1:57" s="31" customFormat="1" x14ac:dyDescent="0.25">
      <c r="A113" s="189">
        <v>109</v>
      </c>
      <c r="B113" s="135" t="str">
        <f>IF(AND(E113&lt;&gt;0,D113&lt;&gt;0,F113&lt;&gt;0),IF(C113&lt;&gt;0,CONCATENATE(C113,"-AGr",VLOOKUP(D113,Listen!$A$2:$D$45,4,FALSE),"-",E113,"-",F113,),CONCATENATE("AGr",VLOOKUP(D113,Listen!$A$2:$D$45,4,FALSE),"-",E113,"-",F113)),"keine vollständige ID")</f>
        <v>keine vollständige ID</v>
      </c>
      <c r="C113" s="126"/>
      <c r="D113" s="275"/>
      <c r="E113" s="33"/>
      <c r="F113" s="130"/>
      <c r="G113" s="16"/>
      <c r="H113" s="16"/>
      <c r="I113" s="16"/>
      <c r="J113" s="16"/>
      <c r="K113" s="16"/>
      <c r="L113" s="94">
        <f>IF(E113&gt;A_Stammdaten!$B$10,0,G113+H113-J113)</f>
        <v>0</v>
      </c>
      <c r="M113" s="16"/>
      <c r="N113" s="16"/>
      <c r="O113" s="16"/>
      <c r="P113" s="54">
        <f t="shared" si="24"/>
        <v>0</v>
      </c>
      <c r="Q113" s="33"/>
      <c r="R113" s="33"/>
      <c r="S113" s="33"/>
      <c r="T113" s="33"/>
      <c r="U113" s="33"/>
      <c r="V113" s="33"/>
      <c r="W113" s="55" t="str">
        <f t="shared" si="25"/>
        <v>-</v>
      </c>
      <c r="X113" s="55" t="str">
        <f t="shared" si="26"/>
        <v>-</v>
      </c>
      <c r="Y113" s="55">
        <f>IF(ISBLANK($D113),0,VLOOKUP($D113,Listen!$A$2:$C$45,2,FALSE))</f>
        <v>0</v>
      </c>
      <c r="Z113" s="55">
        <f>IF(ISBLANK($D113),0,VLOOKUP($D113,Listen!$A$2:$C$45,3,FALSE))</f>
        <v>0</v>
      </c>
      <c r="AA113" s="45">
        <f t="shared" si="37"/>
        <v>0</v>
      </c>
      <c r="AB113" s="45">
        <f t="shared" si="37"/>
        <v>0</v>
      </c>
      <c r="AC113" s="45">
        <f>IFERROR(IF(OR($R113&lt;&gt;"Ja",VLOOKUP($D113,Listen!$A$2:$F$45,5,0)="Nein",E113&lt;IF(D113="LNG Anbindungsanlagen gemäß separater Festlegung",2022,2023)),$Y113,$W113),0)</f>
        <v>0</v>
      </c>
      <c r="AD113" s="45">
        <f>IFERROR(IF(OR($R113&lt;&gt;"Ja",VLOOKUP($D113,Listen!$A$2:$F$45,5,0)="Nein",E113&lt;IF(D113="LNG Anbindungsanlagen gemäß separater Festlegung",2022,2023)),$Y113,$W113),0)</f>
        <v>0</v>
      </c>
      <c r="AE113" s="45">
        <f>IFERROR(IF(OR($S113&lt;&gt;"Ja",VLOOKUP($D113,Listen!$A$2:$F$45,6,0)="Nein"),$Y113,$X113),0)</f>
        <v>0</v>
      </c>
      <c r="AF113" s="45">
        <f>IFERROR(IF(OR($S113&lt;&gt;"Ja",VLOOKUP($D113,Listen!$A$2:$F$45,6,0)="Nein"),$Y113,$X113),0)</f>
        <v>0</v>
      </c>
      <c r="AG113" s="45">
        <f>IFERROR(IF(OR($S113&lt;&gt;"Ja",VLOOKUP($D113,Listen!$A$2:$F$45,6,0)="Nein"),$Y113,$X113),0)</f>
        <v>0</v>
      </c>
      <c r="AH113" s="47">
        <f t="shared" si="38"/>
        <v>0</v>
      </c>
      <c r="AI113" s="122">
        <f>IFERROR(IF(VLOOKUP($D113,Listen!$A$2:$F$45,6,0)="Ja",MAX(BC113:BD113),D_SAV!$BC113),0)</f>
        <v>0</v>
      </c>
      <c r="AJ113" s="47">
        <f t="shared" si="39"/>
        <v>0</v>
      </c>
      <c r="AL113" s="262">
        <f t="shared" si="40"/>
        <v>0</v>
      </c>
      <c r="AM113" s="129">
        <f t="shared" si="27"/>
        <v>0</v>
      </c>
      <c r="AN113" s="263">
        <f t="shared" si="41"/>
        <v>0</v>
      </c>
      <c r="AO113" s="262">
        <f t="shared" si="28"/>
        <v>0</v>
      </c>
      <c r="AP113" s="129">
        <f t="shared" si="29"/>
        <v>0</v>
      </c>
      <c r="AQ113" s="263">
        <f t="shared" si="42"/>
        <v>0</v>
      </c>
      <c r="AR113" s="262">
        <f t="shared" si="30"/>
        <v>0</v>
      </c>
      <c r="AS113" s="129">
        <f t="shared" si="31"/>
        <v>0</v>
      </c>
      <c r="AT113" s="263">
        <f t="shared" si="43"/>
        <v>0</v>
      </c>
      <c r="AU113" s="262">
        <f t="shared" si="32"/>
        <v>0</v>
      </c>
      <c r="AV113" s="129">
        <f t="shared" si="33"/>
        <v>0</v>
      </c>
      <c r="AW113" s="263">
        <f t="shared" si="44"/>
        <v>0</v>
      </c>
      <c r="AX113" s="262">
        <f t="shared" si="34"/>
        <v>0</v>
      </c>
      <c r="AY113" s="129">
        <f t="shared" si="35"/>
        <v>0</v>
      </c>
      <c r="AZ113" s="129">
        <f t="shared" si="45"/>
        <v>0</v>
      </c>
      <c r="BA113" s="263">
        <f>IFERROR(IF(VLOOKUP($D113,Listen!$A$2:$F$45,6,0)="Ja",AX113-MAX(AY113:AZ113),AX113-AY113),0)</f>
        <v>0</v>
      </c>
      <c r="BB113" s="262">
        <f t="shared" si="46"/>
        <v>0</v>
      </c>
      <c r="BC113" s="129">
        <f t="shared" si="36"/>
        <v>0</v>
      </c>
      <c r="BD113" s="129">
        <f t="shared" si="47"/>
        <v>0</v>
      </c>
      <c r="BE113" s="263">
        <f>IFERROR(IF(VLOOKUP($D113,Listen!$A$2:$F$45,6,0)="Ja",BB113-MAX(BC113:BD113),BB113-BC113),0)</f>
        <v>0</v>
      </c>
    </row>
    <row r="114" spans="1:57" s="31" customFormat="1" x14ac:dyDescent="0.25">
      <c r="A114" s="189">
        <v>110</v>
      </c>
      <c r="B114" s="135" t="str">
        <f>IF(AND(E114&lt;&gt;0,D114&lt;&gt;0,F114&lt;&gt;0),IF(C114&lt;&gt;0,CONCATENATE(C114,"-AGr",VLOOKUP(D114,Listen!$A$2:$D$45,4,FALSE),"-",E114,"-",F114,),CONCATENATE("AGr",VLOOKUP(D114,Listen!$A$2:$D$45,4,FALSE),"-",E114,"-",F114)),"keine vollständige ID")</f>
        <v>keine vollständige ID</v>
      </c>
      <c r="C114" s="126"/>
      <c r="D114" s="275"/>
      <c r="E114" s="33"/>
      <c r="F114" s="130"/>
      <c r="G114" s="16"/>
      <c r="H114" s="16"/>
      <c r="I114" s="16"/>
      <c r="J114" s="16"/>
      <c r="K114" s="16"/>
      <c r="L114" s="94">
        <f>IF(E114&gt;A_Stammdaten!$B$10,0,G114+H114-J114)</f>
        <v>0</v>
      </c>
      <c r="M114" s="16"/>
      <c r="N114" s="16"/>
      <c r="O114" s="16"/>
      <c r="P114" s="54">
        <f t="shared" si="24"/>
        <v>0</v>
      </c>
      <c r="Q114" s="33"/>
      <c r="R114" s="33"/>
      <c r="S114" s="33"/>
      <c r="T114" s="33"/>
      <c r="U114" s="33"/>
      <c r="V114" s="33"/>
      <c r="W114" s="55" t="str">
        <f t="shared" si="25"/>
        <v>-</v>
      </c>
      <c r="X114" s="55" t="str">
        <f t="shared" si="26"/>
        <v>-</v>
      </c>
      <c r="Y114" s="55">
        <f>IF(ISBLANK($D114),0,VLOOKUP($D114,Listen!$A$2:$C$45,2,FALSE))</f>
        <v>0</v>
      </c>
      <c r="Z114" s="55">
        <f>IF(ISBLANK($D114),0,VLOOKUP($D114,Listen!$A$2:$C$45,3,FALSE))</f>
        <v>0</v>
      </c>
      <c r="AA114" s="45">
        <f t="shared" si="37"/>
        <v>0</v>
      </c>
      <c r="AB114" s="45">
        <f t="shared" si="37"/>
        <v>0</v>
      </c>
      <c r="AC114" s="45">
        <f>IFERROR(IF(OR($R114&lt;&gt;"Ja",VLOOKUP($D114,Listen!$A$2:$F$45,5,0)="Nein",E114&lt;IF(D114="LNG Anbindungsanlagen gemäß separater Festlegung",2022,2023)),$Y114,$W114),0)</f>
        <v>0</v>
      </c>
      <c r="AD114" s="45">
        <f>IFERROR(IF(OR($R114&lt;&gt;"Ja",VLOOKUP($D114,Listen!$A$2:$F$45,5,0)="Nein",E114&lt;IF(D114="LNG Anbindungsanlagen gemäß separater Festlegung",2022,2023)),$Y114,$W114),0)</f>
        <v>0</v>
      </c>
      <c r="AE114" s="45">
        <f>IFERROR(IF(OR($S114&lt;&gt;"Ja",VLOOKUP($D114,Listen!$A$2:$F$45,6,0)="Nein"),$Y114,$X114),0)</f>
        <v>0</v>
      </c>
      <c r="AF114" s="45">
        <f>IFERROR(IF(OR($S114&lt;&gt;"Ja",VLOOKUP($D114,Listen!$A$2:$F$45,6,0)="Nein"),$Y114,$X114),0)</f>
        <v>0</v>
      </c>
      <c r="AG114" s="45">
        <f>IFERROR(IF(OR($S114&lt;&gt;"Ja",VLOOKUP($D114,Listen!$A$2:$F$45,6,0)="Nein"),$Y114,$X114),0)</f>
        <v>0</v>
      </c>
      <c r="AH114" s="47">
        <f t="shared" si="38"/>
        <v>0</v>
      </c>
      <c r="AI114" s="122">
        <f>IFERROR(IF(VLOOKUP($D114,Listen!$A$2:$F$45,6,0)="Ja",MAX(BC114:BD114),D_SAV!$BC114),0)</f>
        <v>0</v>
      </c>
      <c r="AJ114" s="47">
        <f t="shared" si="39"/>
        <v>0</v>
      </c>
      <c r="AL114" s="262">
        <f t="shared" si="40"/>
        <v>0</v>
      </c>
      <c r="AM114" s="129">
        <f t="shared" si="27"/>
        <v>0</v>
      </c>
      <c r="AN114" s="263">
        <f t="shared" si="41"/>
        <v>0</v>
      </c>
      <c r="AO114" s="262">
        <f t="shared" si="28"/>
        <v>0</v>
      </c>
      <c r="AP114" s="129">
        <f t="shared" si="29"/>
        <v>0</v>
      </c>
      <c r="AQ114" s="263">
        <f t="shared" si="42"/>
        <v>0</v>
      </c>
      <c r="AR114" s="262">
        <f t="shared" si="30"/>
        <v>0</v>
      </c>
      <c r="AS114" s="129">
        <f t="shared" si="31"/>
        <v>0</v>
      </c>
      <c r="AT114" s="263">
        <f t="shared" si="43"/>
        <v>0</v>
      </c>
      <c r="AU114" s="262">
        <f t="shared" si="32"/>
        <v>0</v>
      </c>
      <c r="AV114" s="129">
        <f t="shared" si="33"/>
        <v>0</v>
      </c>
      <c r="AW114" s="263">
        <f t="shared" si="44"/>
        <v>0</v>
      </c>
      <c r="AX114" s="262">
        <f t="shared" si="34"/>
        <v>0</v>
      </c>
      <c r="AY114" s="129">
        <f t="shared" si="35"/>
        <v>0</v>
      </c>
      <c r="AZ114" s="129">
        <f t="shared" si="45"/>
        <v>0</v>
      </c>
      <c r="BA114" s="263">
        <f>IFERROR(IF(VLOOKUP($D114,Listen!$A$2:$F$45,6,0)="Ja",AX114-MAX(AY114:AZ114),AX114-AY114),0)</f>
        <v>0</v>
      </c>
      <c r="BB114" s="262">
        <f t="shared" si="46"/>
        <v>0</v>
      </c>
      <c r="BC114" s="129">
        <f t="shared" si="36"/>
        <v>0</v>
      </c>
      <c r="BD114" s="129">
        <f t="shared" si="47"/>
        <v>0</v>
      </c>
      <c r="BE114" s="263">
        <f>IFERROR(IF(VLOOKUP($D114,Listen!$A$2:$F$45,6,0)="Ja",BB114-MAX(BC114:BD114),BB114-BC114),0)</f>
        <v>0</v>
      </c>
    </row>
    <row r="115" spans="1:57" s="31" customFormat="1" x14ac:dyDescent="0.25">
      <c r="A115" s="189">
        <v>111</v>
      </c>
      <c r="B115" s="135" t="str">
        <f>IF(AND(E115&lt;&gt;0,D115&lt;&gt;0,F115&lt;&gt;0),IF(C115&lt;&gt;0,CONCATENATE(C115,"-AGr",VLOOKUP(D115,Listen!$A$2:$D$45,4,FALSE),"-",E115,"-",F115,),CONCATENATE("AGr",VLOOKUP(D115,Listen!$A$2:$D$45,4,FALSE),"-",E115,"-",F115)),"keine vollständige ID")</f>
        <v>keine vollständige ID</v>
      </c>
      <c r="C115" s="126"/>
      <c r="D115" s="275"/>
      <c r="E115" s="33"/>
      <c r="F115" s="130"/>
      <c r="G115" s="16"/>
      <c r="H115" s="16"/>
      <c r="I115" s="16"/>
      <c r="J115" s="16"/>
      <c r="K115" s="16"/>
      <c r="L115" s="94">
        <f>IF(E115&gt;A_Stammdaten!$B$10,0,G115+H115-J115)</f>
        <v>0</v>
      </c>
      <c r="M115" s="16"/>
      <c r="N115" s="16"/>
      <c r="O115" s="16"/>
      <c r="P115" s="54">
        <f t="shared" si="24"/>
        <v>0</v>
      </c>
      <c r="Q115" s="33"/>
      <c r="R115" s="33"/>
      <c r="S115" s="33"/>
      <c r="T115" s="33"/>
      <c r="U115" s="33"/>
      <c r="V115" s="33"/>
      <c r="W115" s="55" t="str">
        <f t="shared" si="25"/>
        <v>-</v>
      </c>
      <c r="X115" s="55" t="str">
        <f t="shared" si="26"/>
        <v>-</v>
      </c>
      <c r="Y115" s="55">
        <f>IF(ISBLANK($D115),0,VLOOKUP($D115,Listen!$A$2:$C$45,2,FALSE))</f>
        <v>0</v>
      </c>
      <c r="Z115" s="55">
        <f>IF(ISBLANK($D115),0,VLOOKUP($D115,Listen!$A$2:$C$45,3,FALSE))</f>
        <v>0</v>
      </c>
      <c r="AA115" s="45">
        <f t="shared" si="37"/>
        <v>0</v>
      </c>
      <c r="AB115" s="45">
        <f t="shared" si="37"/>
        <v>0</v>
      </c>
      <c r="AC115" s="45">
        <f>IFERROR(IF(OR($R115&lt;&gt;"Ja",VLOOKUP($D115,Listen!$A$2:$F$45,5,0)="Nein",E115&lt;IF(D115="LNG Anbindungsanlagen gemäß separater Festlegung",2022,2023)),$Y115,$W115),0)</f>
        <v>0</v>
      </c>
      <c r="AD115" s="45">
        <f>IFERROR(IF(OR($R115&lt;&gt;"Ja",VLOOKUP($D115,Listen!$A$2:$F$45,5,0)="Nein",E115&lt;IF(D115="LNG Anbindungsanlagen gemäß separater Festlegung",2022,2023)),$Y115,$W115),0)</f>
        <v>0</v>
      </c>
      <c r="AE115" s="45">
        <f>IFERROR(IF(OR($S115&lt;&gt;"Ja",VLOOKUP($D115,Listen!$A$2:$F$45,6,0)="Nein"),$Y115,$X115),0)</f>
        <v>0</v>
      </c>
      <c r="AF115" s="45">
        <f>IFERROR(IF(OR($S115&lt;&gt;"Ja",VLOOKUP($D115,Listen!$A$2:$F$45,6,0)="Nein"),$Y115,$X115),0)</f>
        <v>0</v>
      </c>
      <c r="AG115" s="45">
        <f>IFERROR(IF(OR($S115&lt;&gt;"Ja",VLOOKUP($D115,Listen!$A$2:$F$45,6,0)="Nein"),$Y115,$X115),0)</f>
        <v>0</v>
      </c>
      <c r="AH115" s="47">
        <f t="shared" si="38"/>
        <v>0</v>
      </c>
      <c r="AI115" s="122">
        <f>IFERROR(IF(VLOOKUP($D115,Listen!$A$2:$F$45,6,0)="Ja",MAX(BC115:BD115),D_SAV!$BC115),0)</f>
        <v>0</v>
      </c>
      <c r="AJ115" s="47">
        <f t="shared" si="39"/>
        <v>0</v>
      </c>
      <c r="AL115" s="262">
        <f t="shared" si="40"/>
        <v>0</v>
      </c>
      <c r="AM115" s="129">
        <f t="shared" si="27"/>
        <v>0</v>
      </c>
      <c r="AN115" s="263">
        <f t="shared" si="41"/>
        <v>0</v>
      </c>
      <c r="AO115" s="262">
        <f t="shared" si="28"/>
        <v>0</v>
      </c>
      <c r="AP115" s="129">
        <f t="shared" si="29"/>
        <v>0</v>
      </c>
      <c r="AQ115" s="263">
        <f t="shared" si="42"/>
        <v>0</v>
      </c>
      <c r="AR115" s="262">
        <f t="shared" si="30"/>
        <v>0</v>
      </c>
      <c r="AS115" s="129">
        <f t="shared" si="31"/>
        <v>0</v>
      </c>
      <c r="AT115" s="263">
        <f t="shared" si="43"/>
        <v>0</v>
      </c>
      <c r="AU115" s="262">
        <f t="shared" si="32"/>
        <v>0</v>
      </c>
      <c r="AV115" s="129">
        <f t="shared" si="33"/>
        <v>0</v>
      </c>
      <c r="AW115" s="263">
        <f t="shared" si="44"/>
        <v>0</v>
      </c>
      <c r="AX115" s="262">
        <f t="shared" si="34"/>
        <v>0</v>
      </c>
      <c r="AY115" s="129">
        <f t="shared" si="35"/>
        <v>0</v>
      </c>
      <c r="AZ115" s="129">
        <f t="shared" si="45"/>
        <v>0</v>
      </c>
      <c r="BA115" s="263">
        <f>IFERROR(IF(VLOOKUP($D115,Listen!$A$2:$F$45,6,0)="Ja",AX115-MAX(AY115:AZ115),AX115-AY115),0)</f>
        <v>0</v>
      </c>
      <c r="BB115" s="262">
        <f t="shared" si="46"/>
        <v>0</v>
      </c>
      <c r="BC115" s="129">
        <f t="shared" si="36"/>
        <v>0</v>
      </c>
      <c r="BD115" s="129">
        <f t="shared" si="47"/>
        <v>0</v>
      </c>
      <c r="BE115" s="263">
        <f>IFERROR(IF(VLOOKUP($D115,Listen!$A$2:$F$45,6,0)="Ja",BB115-MAX(BC115:BD115),BB115-BC115),0)</f>
        <v>0</v>
      </c>
    </row>
    <row r="116" spans="1:57" s="31" customFormat="1" x14ac:dyDescent="0.25">
      <c r="A116" s="189">
        <v>112</v>
      </c>
      <c r="B116" s="135" t="str">
        <f>IF(AND(E116&lt;&gt;0,D116&lt;&gt;0,F116&lt;&gt;0),IF(C116&lt;&gt;0,CONCATENATE(C116,"-AGr",VLOOKUP(D116,Listen!$A$2:$D$45,4,FALSE),"-",E116,"-",F116,),CONCATENATE("AGr",VLOOKUP(D116,Listen!$A$2:$D$45,4,FALSE),"-",E116,"-",F116)),"keine vollständige ID")</f>
        <v>keine vollständige ID</v>
      </c>
      <c r="C116" s="126"/>
      <c r="D116" s="275"/>
      <c r="E116" s="33"/>
      <c r="F116" s="130"/>
      <c r="G116" s="16"/>
      <c r="H116" s="16"/>
      <c r="I116" s="16"/>
      <c r="J116" s="16"/>
      <c r="K116" s="16"/>
      <c r="L116" s="94">
        <f>IF(E116&gt;A_Stammdaten!$B$10,0,G116+H116-J116)</f>
        <v>0</v>
      </c>
      <c r="M116" s="16"/>
      <c r="N116" s="16"/>
      <c r="O116" s="16"/>
      <c r="P116" s="54">
        <f t="shared" si="24"/>
        <v>0</v>
      </c>
      <c r="Q116" s="33"/>
      <c r="R116" s="33"/>
      <c r="S116" s="33"/>
      <c r="T116" s="33"/>
      <c r="U116" s="33"/>
      <c r="V116" s="33"/>
      <c r="W116" s="55" t="str">
        <f t="shared" si="25"/>
        <v>-</v>
      </c>
      <c r="X116" s="55" t="str">
        <f t="shared" si="26"/>
        <v>-</v>
      </c>
      <c r="Y116" s="55">
        <f>IF(ISBLANK($D116),0,VLOOKUP($D116,Listen!$A$2:$C$45,2,FALSE))</f>
        <v>0</v>
      </c>
      <c r="Z116" s="55">
        <f>IF(ISBLANK($D116),0,VLOOKUP($D116,Listen!$A$2:$C$45,3,FALSE))</f>
        <v>0</v>
      </c>
      <c r="AA116" s="45">
        <f t="shared" si="37"/>
        <v>0</v>
      </c>
      <c r="AB116" s="45">
        <f t="shared" si="37"/>
        <v>0</v>
      </c>
      <c r="AC116" s="45">
        <f>IFERROR(IF(OR($R116&lt;&gt;"Ja",VLOOKUP($D116,Listen!$A$2:$F$45,5,0)="Nein",E116&lt;IF(D116="LNG Anbindungsanlagen gemäß separater Festlegung",2022,2023)),$Y116,$W116),0)</f>
        <v>0</v>
      </c>
      <c r="AD116" s="45">
        <f>IFERROR(IF(OR($R116&lt;&gt;"Ja",VLOOKUP($D116,Listen!$A$2:$F$45,5,0)="Nein",E116&lt;IF(D116="LNG Anbindungsanlagen gemäß separater Festlegung",2022,2023)),$Y116,$W116),0)</f>
        <v>0</v>
      </c>
      <c r="AE116" s="45">
        <f>IFERROR(IF(OR($S116&lt;&gt;"Ja",VLOOKUP($D116,Listen!$A$2:$F$45,6,0)="Nein"),$Y116,$X116),0)</f>
        <v>0</v>
      </c>
      <c r="AF116" s="45">
        <f>IFERROR(IF(OR($S116&lt;&gt;"Ja",VLOOKUP($D116,Listen!$A$2:$F$45,6,0)="Nein"),$Y116,$X116),0)</f>
        <v>0</v>
      </c>
      <c r="AG116" s="45">
        <f>IFERROR(IF(OR($S116&lt;&gt;"Ja",VLOOKUP($D116,Listen!$A$2:$F$45,6,0)="Nein"),$Y116,$X116),0)</f>
        <v>0</v>
      </c>
      <c r="AH116" s="47">
        <f t="shared" si="38"/>
        <v>0</v>
      </c>
      <c r="AI116" s="122">
        <f>IFERROR(IF(VLOOKUP($D116,Listen!$A$2:$F$45,6,0)="Ja",MAX(BC116:BD116),D_SAV!$BC116),0)</f>
        <v>0</v>
      </c>
      <c r="AJ116" s="47">
        <f t="shared" si="39"/>
        <v>0</v>
      </c>
      <c r="AL116" s="262">
        <f t="shared" si="40"/>
        <v>0</v>
      </c>
      <c r="AM116" s="129">
        <f t="shared" si="27"/>
        <v>0</v>
      </c>
      <c r="AN116" s="263">
        <f t="shared" si="41"/>
        <v>0</v>
      </c>
      <c r="AO116" s="262">
        <f t="shared" si="28"/>
        <v>0</v>
      </c>
      <c r="AP116" s="129">
        <f t="shared" si="29"/>
        <v>0</v>
      </c>
      <c r="AQ116" s="263">
        <f t="shared" si="42"/>
        <v>0</v>
      </c>
      <c r="AR116" s="262">
        <f t="shared" si="30"/>
        <v>0</v>
      </c>
      <c r="AS116" s="129">
        <f t="shared" si="31"/>
        <v>0</v>
      </c>
      <c r="AT116" s="263">
        <f t="shared" si="43"/>
        <v>0</v>
      </c>
      <c r="AU116" s="262">
        <f t="shared" si="32"/>
        <v>0</v>
      </c>
      <c r="AV116" s="129">
        <f t="shared" si="33"/>
        <v>0</v>
      </c>
      <c r="AW116" s="263">
        <f t="shared" si="44"/>
        <v>0</v>
      </c>
      <c r="AX116" s="262">
        <f t="shared" si="34"/>
        <v>0</v>
      </c>
      <c r="AY116" s="129">
        <f t="shared" si="35"/>
        <v>0</v>
      </c>
      <c r="AZ116" s="129">
        <f t="shared" si="45"/>
        <v>0</v>
      </c>
      <c r="BA116" s="263">
        <f>IFERROR(IF(VLOOKUP($D116,Listen!$A$2:$F$45,6,0)="Ja",AX116-MAX(AY116:AZ116),AX116-AY116),0)</f>
        <v>0</v>
      </c>
      <c r="BB116" s="262">
        <f t="shared" si="46"/>
        <v>0</v>
      </c>
      <c r="BC116" s="129">
        <f t="shared" si="36"/>
        <v>0</v>
      </c>
      <c r="BD116" s="129">
        <f t="shared" si="47"/>
        <v>0</v>
      </c>
      <c r="BE116" s="263">
        <f>IFERROR(IF(VLOOKUP($D116,Listen!$A$2:$F$45,6,0)="Ja",BB116-MAX(BC116:BD116),BB116-BC116),0)</f>
        <v>0</v>
      </c>
    </row>
    <row r="117" spans="1:57" s="31" customFormat="1" x14ac:dyDescent="0.25">
      <c r="A117" s="189">
        <v>113</v>
      </c>
      <c r="B117" s="135" t="str">
        <f>IF(AND(E117&lt;&gt;0,D117&lt;&gt;0,F117&lt;&gt;0),IF(C117&lt;&gt;0,CONCATENATE(C117,"-AGr",VLOOKUP(D117,Listen!$A$2:$D$45,4,FALSE),"-",E117,"-",F117,),CONCATENATE("AGr",VLOOKUP(D117,Listen!$A$2:$D$45,4,FALSE),"-",E117,"-",F117)),"keine vollständige ID")</f>
        <v>keine vollständige ID</v>
      </c>
      <c r="C117" s="126"/>
      <c r="D117" s="275"/>
      <c r="E117" s="33"/>
      <c r="F117" s="130"/>
      <c r="G117" s="16"/>
      <c r="H117" s="16"/>
      <c r="I117" s="16"/>
      <c r="J117" s="16"/>
      <c r="K117" s="16"/>
      <c r="L117" s="94">
        <f>IF(E117&gt;A_Stammdaten!$B$10,0,G117+H117-J117)</f>
        <v>0</v>
      </c>
      <c r="M117" s="16"/>
      <c r="N117" s="16"/>
      <c r="O117" s="16"/>
      <c r="P117" s="54">
        <f t="shared" si="24"/>
        <v>0</v>
      </c>
      <c r="Q117" s="33"/>
      <c r="R117" s="33"/>
      <c r="S117" s="33"/>
      <c r="T117" s="33"/>
      <c r="U117" s="33"/>
      <c r="V117" s="33"/>
      <c r="W117" s="55" t="str">
        <f t="shared" si="25"/>
        <v>-</v>
      </c>
      <c r="X117" s="55" t="str">
        <f t="shared" si="26"/>
        <v>-</v>
      </c>
      <c r="Y117" s="55">
        <f>IF(ISBLANK($D117),0,VLOOKUP($D117,Listen!$A$2:$C$45,2,FALSE))</f>
        <v>0</v>
      </c>
      <c r="Z117" s="55">
        <f>IF(ISBLANK($D117),0,VLOOKUP($D117,Listen!$A$2:$C$45,3,FALSE))</f>
        <v>0</v>
      </c>
      <c r="AA117" s="45">
        <f t="shared" si="37"/>
        <v>0</v>
      </c>
      <c r="AB117" s="45">
        <f t="shared" si="37"/>
        <v>0</v>
      </c>
      <c r="AC117" s="45">
        <f>IFERROR(IF(OR($R117&lt;&gt;"Ja",VLOOKUP($D117,Listen!$A$2:$F$45,5,0)="Nein",E117&lt;IF(D117="LNG Anbindungsanlagen gemäß separater Festlegung",2022,2023)),$Y117,$W117),0)</f>
        <v>0</v>
      </c>
      <c r="AD117" s="45">
        <f>IFERROR(IF(OR($R117&lt;&gt;"Ja",VLOOKUP($D117,Listen!$A$2:$F$45,5,0)="Nein",E117&lt;IF(D117="LNG Anbindungsanlagen gemäß separater Festlegung",2022,2023)),$Y117,$W117),0)</f>
        <v>0</v>
      </c>
      <c r="AE117" s="45">
        <f>IFERROR(IF(OR($S117&lt;&gt;"Ja",VLOOKUP($D117,Listen!$A$2:$F$45,6,0)="Nein"),$Y117,$X117),0)</f>
        <v>0</v>
      </c>
      <c r="AF117" s="45">
        <f>IFERROR(IF(OR($S117&lt;&gt;"Ja",VLOOKUP($D117,Listen!$A$2:$F$45,6,0)="Nein"),$Y117,$X117),0)</f>
        <v>0</v>
      </c>
      <c r="AG117" s="45">
        <f>IFERROR(IF(OR($S117&lt;&gt;"Ja",VLOOKUP($D117,Listen!$A$2:$F$45,6,0)="Nein"),$Y117,$X117),0)</f>
        <v>0</v>
      </c>
      <c r="AH117" s="47">
        <f t="shared" si="38"/>
        <v>0</v>
      </c>
      <c r="AI117" s="122">
        <f>IFERROR(IF(VLOOKUP($D117,Listen!$A$2:$F$45,6,0)="Ja",MAX(BC117:BD117),D_SAV!$BC117),0)</f>
        <v>0</v>
      </c>
      <c r="AJ117" s="47">
        <f t="shared" si="39"/>
        <v>0</v>
      </c>
      <c r="AL117" s="262">
        <f t="shared" si="40"/>
        <v>0</v>
      </c>
      <c r="AM117" s="129">
        <f t="shared" si="27"/>
        <v>0</v>
      </c>
      <c r="AN117" s="263">
        <f t="shared" si="41"/>
        <v>0</v>
      </c>
      <c r="AO117" s="262">
        <f t="shared" si="28"/>
        <v>0</v>
      </c>
      <c r="AP117" s="129">
        <f t="shared" si="29"/>
        <v>0</v>
      </c>
      <c r="AQ117" s="263">
        <f t="shared" si="42"/>
        <v>0</v>
      </c>
      <c r="AR117" s="262">
        <f t="shared" si="30"/>
        <v>0</v>
      </c>
      <c r="AS117" s="129">
        <f t="shared" si="31"/>
        <v>0</v>
      </c>
      <c r="AT117" s="263">
        <f t="shared" si="43"/>
        <v>0</v>
      </c>
      <c r="AU117" s="262">
        <f t="shared" si="32"/>
        <v>0</v>
      </c>
      <c r="AV117" s="129">
        <f t="shared" si="33"/>
        <v>0</v>
      </c>
      <c r="AW117" s="263">
        <f t="shared" si="44"/>
        <v>0</v>
      </c>
      <c r="AX117" s="262">
        <f t="shared" si="34"/>
        <v>0</v>
      </c>
      <c r="AY117" s="129">
        <f t="shared" si="35"/>
        <v>0</v>
      </c>
      <c r="AZ117" s="129">
        <f t="shared" si="45"/>
        <v>0</v>
      </c>
      <c r="BA117" s="263">
        <f>IFERROR(IF(VLOOKUP($D117,Listen!$A$2:$F$45,6,0)="Ja",AX117-MAX(AY117:AZ117),AX117-AY117),0)</f>
        <v>0</v>
      </c>
      <c r="BB117" s="262">
        <f t="shared" si="46"/>
        <v>0</v>
      </c>
      <c r="BC117" s="129">
        <f t="shared" si="36"/>
        <v>0</v>
      </c>
      <c r="BD117" s="129">
        <f t="shared" si="47"/>
        <v>0</v>
      </c>
      <c r="BE117" s="263">
        <f>IFERROR(IF(VLOOKUP($D117,Listen!$A$2:$F$45,6,0)="Ja",BB117-MAX(BC117:BD117),BB117-BC117),0)</f>
        <v>0</v>
      </c>
    </row>
    <row r="118" spans="1:57" s="31" customFormat="1" x14ac:dyDescent="0.25">
      <c r="A118" s="189">
        <v>114</v>
      </c>
      <c r="B118" s="135" t="str">
        <f>IF(AND(E118&lt;&gt;0,D118&lt;&gt;0,F118&lt;&gt;0),IF(C118&lt;&gt;0,CONCATENATE(C118,"-AGr",VLOOKUP(D118,Listen!$A$2:$D$45,4,FALSE),"-",E118,"-",F118,),CONCATENATE("AGr",VLOOKUP(D118,Listen!$A$2:$D$45,4,FALSE),"-",E118,"-",F118)),"keine vollständige ID")</f>
        <v>keine vollständige ID</v>
      </c>
      <c r="C118" s="126"/>
      <c r="D118" s="275"/>
      <c r="E118" s="33"/>
      <c r="F118" s="130"/>
      <c r="G118" s="16"/>
      <c r="H118" s="16"/>
      <c r="I118" s="16"/>
      <c r="J118" s="16"/>
      <c r="K118" s="16"/>
      <c r="L118" s="94">
        <f>IF(E118&gt;A_Stammdaten!$B$10,0,G118+H118-J118)</f>
        <v>0</v>
      </c>
      <c r="M118" s="16"/>
      <c r="N118" s="16"/>
      <c r="O118" s="16"/>
      <c r="P118" s="54">
        <f t="shared" si="24"/>
        <v>0</v>
      </c>
      <c r="Q118" s="33"/>
      <c r="R118" s="33"/>
      <c r="S118" s="33"/>
      <c r="T118" s="33"/>
      <c r="U118" s="33"/>
      <c r="V118" s="33"/>
      <c r="W118" s="55" t="str">
        <f t="shared" si="25"/>
        <v>-</v>
      </c>
      <c r="X118" s="55" t="str">
        <f t="shared" si="26"/>
        <v>-</v>
      </c>
      <c r="Y118" s="55">
        <f>IF(ISBLANK($D118),0,VLOOKUP($D118,Listen!$A$2:$C$45,2,FALSE))</f>
        <v>0</v>
      </c>
      <c r="Z118" s="55">
        <f>IF(ISBLANK($D118),0,VLOOKUP($D118,Listen!$A$2:$C$45,3,FALSE))</f>
        <v>0</v>
      </c>
      <c r="AA118" s="45">
        <f t="shared" si="37"/>
        <v>0</v>
      </c>
      <c r="AB118" s="45">
        <f t="shared" si="37"/>
        <v>0</v>
      </c>
      <c r="AC118" s="45">
        <f>IFERROR(IF(OR($R118&lt;&gt;"Ja",VLOOKUP($D118,Listen!$A$2:$F$45,5,0)="Nein",E118&lt;IF(D118="LNG Anbindungsanlagen gemäß separater Festlegung",2022,2023)),$Y118,$W118),0)</f>
        <v>0</v>
      </c>
      <c r="AD118" s="45">
        <f>IFERROR(IF(OR($R118&lt;&gt;"Ja",VLOOKUP($D118,Listen!$A$2:$F$45,5,0)="Nein",E118&lt;IF(D118="LNG Anbindungsanlagen gemäß separater Festlegung",2022,2023)),$Y118,$W118),0)</f>
        <v>0</v>
      </c>
      <c r="AE118" s="45">
        <f>IFERROR(IF(OR($S118&lt;&gt;"Ja",VLOOKUP($D118,Listen!$A$2:$F$45,6,0)="Nein"),$Y118,$X118),0)</f>
        <v>0</v>
      </c>
      <c r="AF118" s="45">
        <f>IFERROR(IF(OR($S118&lt;&gt;"Ja",VLOOKUP($D118,Listen!$A$2:$F$45,6,0)="Nein"),$Y118,$X118),0)</f>
        <v>0</v>
      </c>
      <c r="AG118" s="45">
        <f>IFERROR(IF(OR($S118&lt;&gt;"Ja",VLOOKUP($D118,Listen!$A$2:$F$45,6,0)="Nein"),$Y118,$X118),0)</f>
        <v>0</v>
      </c>
      <c r="AH118" s="47">
        <f t="shared" si="38"/>
        <v>0</v>
      </c>
      <c r="AI118" s="122">
        <f>IFERROR(IF(VLOOKUP($D118,Listen!$A$2:$F$45,6,0)="Ja",MAX(BC118:BD118),D_SAV!$BC118),0)</f>
        <v>0</v>
      </c>
      <c r="AJ118" s="47">
        <f t="shared" si="39"/>
        <v>0</v>
      </c>
      <c r="AL118" s="262">
        <f t="shared" si="40"/>
        <v>0</v>
      </c>
      <c r="AM118" s="129">
        <f t="shared" si="27"/>
        <v>0</v>
      </c>
      <c r="AN118" s="263">
        <f t="shared" si="41"/>
        <v>0</v>
      </c>
      <c r="AO118" s="262">
        <f t="shared" si="28"/>
        <v>0</v>
      </c>
      <c r="AP118" s="129">
        <f t="shared" si="29"/>
        <v>0</v>
      </c>
      <c r="AQ118" s="263">
        <f t="shared" si="42"/>
        <v>0</v>
      </c>
      <c r="AR118" s="262">
        <f t="shared" si="30"/>
        <v>0</v>
      </c>
      <c r="AS118" s="129">
        <f t="shared" si="31"/>
        <v>0</v>
      </c>
      <c r="AT118" s="263">
        <f t="shared" si="43"/>
        <v>0</v>
      </c>
      <c r="AU118" s="262">
        <f t="shared" si="32"/>
        <v>0</v>
      </c>
      <c r="AV118" s="129">
        <f t="shared" si="33"/>
        <v>0</v>
      </c>
      <c r="AW118" s="263">
        <f t="shared" si="44"/>
        <v>0</v>
      </c>
      <c r="AX118" s="262">
        <f t="shared" si="34"/>
        <v>0</v>
      </c>
      <c r="AY118" s="129">
        <f t="shared" si="35"/>
        <v>0</v>
      </c>
      <c r="AZ118" s="129">
        <f t="shared" si="45"/>
        <v>0</v>
      </c>
      <c r="BA118" s="263">
        <f>IFERROR(IF(VLOOKUP($D118,Listen!$A$2:$F$45,6,0)="Ja",AX118-MAX(AY118:AZ118),AX118-AY118),0)</f>
        <v>0</v>
      </c>
      <c r="BB118" s="262">
        <f t="shared" si="46"/>
        <v>0</v>
      </c>
      <c r="BC118" s="129">
        <f t="shared" si="36"/>
        <v>0</v>
      </c>
      <c r="BD118" s="129">
        <f t="shared" si="47"/>
        <v>0</v>
      </c>
      <c r="BE118" s="263">
        <f>IFERROR(IF(VLOOKUP($D118,Listen!$A$2:$F$45,6,0)="Ja",BB118-MAX(BC118:BD118),BB118-BC118),0)</f>
        <v>0</v>
      </c>
    </row>
    <row r="119" spans="1:57" s="31" customFormat="1" x14ac:dyDescent="0.25">
      <c r="A119" s="189">
        <v>115</v>
      </c>
      <c r="B119" s="135" t="str">
        <f>IF(AND(E119&lt;&gt;0,D119&lt;&gt;0,F119&lt;&gt;0),IF(C119&lt;&gt;0,CONCATENATE(C119,"-AGr",VLOOKUP(D119,Listen!$A$2:$D$45,4,FALSE),"-",E119,"-",F119,),CONCATENATE("AGr",VLOOKUP(D119,Listen!$A$2:$D$45,4,FALSE),"-",E119,"-",F119)),"keine vollständige ID")</f>
        <v>keine vollständige ID</v>
      </c>
      <c r="C119" s="126"/>
      <c r="D119" s="275"/>
      <c r="E119" s="33"/>
      <c r="F119" s="130"/>
      <c r="G119" s="16"/>
      <c r="H119" s="16"/>
      <c r="I119" s="16"/>
      <c r="J119" s="16"/>
      <c r="K119" s="16"/>
      <c r="L119" s="94">
        <f>IF(E119&gt;A_Stammdaten!$B$10,0,G119+H119-J119)</f>
        <v>0</v>
      </c>
      <c r="M119" s="16"/>
      <c r="N119" s="16"/>
      <c r="O119" s="16"/>
      <c r="P119" s="54">
        <f t="shared" si="24"/>
        <v>0</v>
      </c>
      <c r="Q119" s="33"/>
      <c r="R119" s="33"/>
      <c r="S119" s="33"/>
      <c r="T119" s="33"/>
      <c r="U119" s="33"/>
      <c r="V119" s="33"/>
      <c r="W119" s="55" t="str">
        <f t="shared" si="25"/>
        <v>-</v>
      </c>
      <c r="X119" s="55" t="str">
        <f t="shared" si="26"/>
        <v>-</v>
      </c>
      <c r="Y119" s="55">
        <f>IF(ISBLANK($D119),0,VLOOKUP($D119,Listen!$A$2:$C$45,2,FALSE))</f>
        <v>0</v>
      </c>
      <c r="Z119" s="55">
        <f>IF(ISBLANK($D119),0,VLOOKUP($D119,Listen!$A$2:$C$45,3,FALSE))</f>
        <v>0</v>
      </c>
      <c r="AA119" s="45">
        <f t="shared" si="37"/>
        <v>0</v>
      </c>
      <c r="AB119" s="45">
        <f t="shared" si="37"/>
        <v>0</v>
      </c>
      <c r="AC119" s="45">
        <f>IFERROR(IF(OR($R119&lt;&gt;"Ja",VLOOKUP($D119,Listen!$A$2:$F$45,5,0)="Nein",E119&lt;IF(D119="LNG Anbindungsanlagen gemäß separater Festlegung",2022,2023)),$Y119,$W119),0)</f>
        <v>0</v>
      </c>
      <c r="AD119" s="45">
        <f>IFERROR(IF(OR($R119&lt;&gt;"Ja",VLOOKUP($D119,Listen!$A$2:$F$45,5,0)="Nein",E119&lt;IF(D119="LNG Anbindungsanlagen gemäß separater Festlegung",2022,2023)),$Y119,$W119),0)</f>
        <v>0</v>
      </c>
      <c r="AE119" s="45">
        <f>IFERROR(IF(OR($S119&lt;&gt;"Ja",VLOOKUP($D119,Listen!$A$2:$F$45,6,0)="Nein"),$Y119,$X119),0)</f>
        <v>0</v>
      </c>
      <c r="AF119" s="45">
        <f>IFERROR(IF(OR($S119&lt;&gt;"Ja",VLOOKUP($D119,Listen!$A$2:$F$45,6,0)="Nein"),$Y119,$X119),0)</f>
        <v>0</v>
      </c>
      <c r="AG119" s="45">
        <f>IFERROR(IF(OR($S119&lt;&gt;"Ja",VLOOKUP($D119,Listen!$A$2:$F$45,6,0)="Nein"),$Y119,$X119),0)</f>
        <v>0</v>
      </c>
      <c r="AH119" s="47">
        <f t="shared" si="38"/>
        <v>0</v>
      </c>
      <c r="AI119" s="122">
        <f>IFERROR(IF(VLOOKUP($D119,Listen!$A$2:$F$45,6,0)="Ja",MAX(BC119:BD119),D_SAV!$BC119),0)</f>
        <v>0</v>
      </c>
      <c r="AJ119" s="47">
        <f t="shared" si="39"/>
        <v>0</v>
      </c>
      <c r="AL119" s="262">
        <f t="shared" si="40"/>
        <v>0</v>
      </c>
      <c r="AM119" s="129">
        <f t="shared" si="27"/>
        <v>0</v>
      </c>
      <c r="AN119" s="263">
        <f t="shared" si="41"/>
        <v>0</v>
      </c>
      <c r="AO119" s="262">
        <f t="shared" si="28"/>
        <v>0</v>
      </c>
      <c r="AP119" s="129">
        <f t="shared" si="29"/>
        <v>0</v>
      </c>
      <c r="AQ119" s="263">
        <f t="shared" si="42"/>
        <v>0</v>
      </c>
      <c r="AR119" s="262">
        <f t="shared" si="30"/>
        <v>0</v>
      </c>
      <c r="AS119" s="129">
        <f t="shared" si="31"/>
        <v>0</v>
      </c>
      <c r="AT119" s="263">
        <f t="shared" si="43"/>
        <v>0</v>
      </c>
      <c r="AU119" s="262">
        <f t="shared" si="32"/>
        <v>0</v>
      </c>
      <c r="AV119" s="129">
        <f t="shared" si="33"/>
        <v>0</v>
      </c>
      <c r="AW119" s="263">
        <f t="shared" si="44"/>
        <v>0</v>
      </c>
      <c r="AX119" s="262">
        <f t="shared" si="34"/>
        <v>0</v>
      </c>
      <c r="AY119" s="129">
        <f t="shared" si="35"/>
        <v>0</v>
      </c>
      <c r="AZ119" s="129">
        <f t="shared" si="45"/>
        <v>0</v>
      </c>
      <c r="BA119" s="263">
        <f>IFERROR(IF(VLOOKUP($D119,Listen!$A$2:$F$45,6,0)="Ja",AX119-MAX(AY119:AZ119),AX119-AY119),0)</f>
        <v>0</v>
      </c>
      <c r="BB119" s="262">
        <f t="shared" si="46"/>
        <v>0</v>
      </c>
      <c r="BC119" s="129">
        <f t="shared" si="36"/>
        <v>0</v>
      </c>
      <c r="BD119" s="129">
        <f t="shared" si="47"/>
        <v>0</v>
      </c>
      <c r="BE119" s="263">
        <f>IFERROR(IF(VLOOKUP($D119,Listen!$A$2:$F$45,6,0)="Ja",BB119-MAX(BC119:BD119),BB119-BC119),0)</f>
        <v>0</v>
      </c>
    </row>
    <row r="120" spans="1:57" s="31" customFormat="1" x14ac:dyDescent="0.25">
      <c r="A120" s="189">
        <v>116</v>
      </c>
      <c r="B120" s="135" t="str">
        <f>IF(AND(E120&lt;&gt;0,D120&lt;&gt;0,F120&lt;&gt;0),IF(C120&lt;&gt;0,CONCATENATE(C120,"-AGr",VLOOKUP(D120,Listen!$A$2:$D$45,4,FALSE),"-",E120,"-",F120,),CONCATENATE("AGr",VLOOKUP(D120,Listen!$A$2:$D$45,4,FALSE),"-",E120,"-",F120)),"keine vollständige ID")</f>
        <v>keine vollständige ID</v>
      </c>
      <c r="C120" s="126"/>
      <c r="D120" s="275"/>
      <c r="E120" s="33"/>
      <c r="F120" s="130"/>
      <c r="G120" s="16"/>
      <c r="H120" s="16"/>
      <c r="I120" s="16"/>
      <c r="J120" s="16"/>
      <c r="K120" s="16"/>
      <c r="L120" s="94">
        <f>IF(E120&gt;A_Stammdaten!$B$10,0,G120+H120-J120)</f>
        <v>0</v>
      </c>
      <c r="M120" s="16"/>
      <c r="N120" s="16"/>
      <c r="O120" s="16"/>
      <c r="P120" s="54">
        <f t="shared" si="24"/>
        <v>0</v>
      </c>
      <c r="Q120" s="33"/>
      <c r="R120" s="33"/>
      <c r="S120" s="33"/>
      <c r="T120" s="33"/>
      <c r="U120" s="33"/>
      <c r="V120" s="33"/>
      <c r="W120" s="55" t="str">
        <f t="shared" si="25"/>
        <v>-</v>
      </c>
      <c r="X120" s="55" t="str">
        <f t="shared" si="26"/>
        <v>-</v>
      </c>
      <c r="Y120" s="55">
        <f>IF(ISBLANK($D120),0,VLOOKUP($D120,Listen!$A$2:$C$45,2,FALSE))</f>
        <v>0</v>
      </c>
      <c r="Z120" s="55">
        <f>IF(ISBLANK($D120),0,VLOOKUP($D120,Listen!$A$2:$C$45,3,FALSE))</f>
        <v>0</v>
      </c>
      <c r="AA120" s="45">
        <f t="shared" si="37"/>
        <v>0</v>
      </c>
      <c r="AB120" s="45">
        <f t="shared" si="37"/>
        <v>0</v>
      </c>
      <c r="AC120" s="45">
        <f>IFERROR(IF(OR($R120&lt;&gt;"Ja",VLOOKUP($D120,Listen!$A$2:$F$45,5,0)="Nein",E120&lt;IF(D120="LNG Anbindungsanlagen gemäß separater Festlegung",2022,2023)),$Y120,$W120),0)</f>
        <v>0</v>
      </c>
      <c r="AD120" s="45">
        <f>IFERROR(IF(OR($R120&lt;&gt;"Ja",VLOOKUP($D120,Listen!$A$2:$F$45,5,0)="Nein",E120&lt;IF(D120="LNG Anbindungsanlagen gemäß separater Festlegung",2022,2023)),$Y120,$W120),0)</f>
        <v>0</v>
      </c>
      <c r="AE120" s="45">
        <f>IFERROR(IF(OR($S120&lt;&gt;"Ja",VLOOKUP($D120,Listen!$A$2:$F$45,6,0)="Nein"),$Y120,$X120),0)</f>
        <v>0</v>
      </c>
      <c r="AF120" s="45">
        <f>IFERROR(IF(OR($S120&lt;&gt;"Ja",VLOOKUP($D120,Listen!$A$2:$F$45,6,0)="Nein"),$Y120,$X120),0)</f>
        <v>0</v>
      </c>
      <c r="AG120" s="45">
        <f>IFERROR(IF(OR($S120&lt;&gt;"Ja",VLOOKUP($D120,Listen!$A$2:$F$45,6,0)="Nein"),$Y120,$X120),0)</f>
        <v>0</v>
      </c>
      <c r="AH120" s="47">
        <f t="shared" si="38"/>
        <v>0</v>
      </c>
      <c r="AI120" s="122">
        <f>IFERROR(IF(VLOOKUP($D120,Listen!$A$2:$F$45,6,0)="Ja",MAX(BC120:BD120),D_SAV!$BC120),0)</f>
        <v>0</v>
      </c>
      <c r="AJ120" s="47">
        <f t="shared" si="39"/>
        <v>0</v>
      </c>
      <c r="AL120" s="262">
        <f t="shared" si="40"/>
        <v>0</v>
      </c>
      <c r="AM120" s="129">
        <f t="shared" si="27"/>
        <v>0</v>
      </c>
      <c r="AN120" s="263">
        <f t="shared" si="41"/>
        <v>0</v>
      </c>
      <c r="AO120" s="262">
        <f t="shared" si="28"/>
        <v>0</v>
      </c>
      <c r="AP120" s="129">
        <f t="shared" si="29"/>
        <v>0</v>
      </c>
      <c r="AQ120" s="263">
        <f t="shared" si="42"/>
        <v>0</v>
      </c>
      <c r="AR120" s="262">
        <f t="shared" si="30"/>
        <v>0</v>
      </c>
      <c r="AS120" s="129">
        <f t="shared" si="31"/>
        <v>0</v>
      </c>
      <c r="AT120" s="263">
        <f t="shared" si="43"/>
        <v>0</v>
      </c>
      <c r="AU120" s="262">
        <f t="shared" si="32"/>
        <v>0</v>
      </c>
      <c r="AV120" s="129">
        <f t="shared" si="33"/>
        <v>0</v>
      </c>
      <c r="AW120" s="263">
        <f t="shared" si="44"/>
        <v>0</v>
      </c>
      <c r="AX120" s="262">
        <f t="shared" si="34"/>
        <v>0</v>
      </c>
      <c r="AY120" s="129">
        <f t="shared" si="35"/>
        <v>0</v>
      </c>
      <c r="AZ120" s="129">
        <f t="shared" si="45"/>
        <v>0</v>
      </c>
      <c r="BA120" s="263">
        <f>IFERROR(IF(VLOOKUP($D120,Listen!$A$2:$F$45,6,0)="Ja",AX120-MAX(AY120:AZ120),AX120-AY120),0)</f>
        <v>0</v>
      </c>
      <c r="BB120" s="262">
        <f t="shared" si="46"/>
        <v>0</v>
      </c>
      <c r="BC120" s="129">
        <f t="shared" si="36"/>
        <v>0</v>
      </c>
      <c r="BD120" s="129">
        <f t="shared" si="47"/>
        <v>0</v>
      </c>
      <c r="BE120" s="263">
        <f>IFERROR(IF(VLOOKUP($D120,Listen!$A$2:$F$45,6,0)="Ja",BB120-MAX(BC120:BD120),BB120-BC120),0)</f>
        <v>0</v>
      </c>
    </row>
    <row r="121" spans="1:57" s="31" customFormat="1" x14ac:dyDescent="0.25">
      <c r="A121" s="189">
        <v>117</v>
      </c>
      <c r="B121" s="135" t="str">
        <f>IF(AND(E121&lt;&gt;0,D121&lt;&gt;0,F121&lt;&gt;0),IF(C121&lt;&gt;0,CONCATENATE(C121,"-AGr",VLOOKUP(D121,Listen!$A$2:$D$45,4,FALSE),"-",E121,"-",F121,),CONCATENATE("AGr",VLOOKUP(D121,Listen!$A$2:$D$45,4,FALSE),"-",E121,"-",F121)),"keine vollständige ID")</f>
        <v>keine vollständige ID</v>
      </c>
      <c r="C121" s="126"/>
      <c r="D121" s="275"/>
      <c r="E121" s="33"/>
      <c r="F121" s="130"/>
      <c r="G121" s="16"/>
      <c r="H121" s="16"/>
      <c r="I121" s="16"/>
      <c r="J121" s="16"/>
      <c r="K121" s="16"/>
      <c r="L121" s="94">
        <f>IF(E121&gt;A_Stammdaten!$B$10,0,G121+H121-J121)</f>
        <v>0</v>
      </c>
      <c r="M121" s="16"/>
      <c r="N121" s="16"/>
      <c r="O121" s="16"/>
      <c r="P121" s="54">
        <f t="shared" si="24"/>
        <v>0</v>
      </c>
      <c r="Q121" s="33"/>
      <c r="R121" s="33"/>
      <c r="S121" s="33"/>
      <c r="T121" s="33"/>
      <c r="U121" s="33"/>
      <c r="V121" s="33"/>
      <c r="W121" s="55" t="str">
        <f t="shared" si="25"/>
        <v>-</v>
      </c>
      <c r="X121" s="55" t="str">
        <f t="shared" si="26"/>
        <v>-</v>
      </c>
      <c r="Y121" s="55">
        <f>IF(ISBLANK($D121),0,VLOOKUP($D121,Listen!$A$2:$C$45,2,FALSE))</f>
        <v>0</v>
      </c>
      <c r="Z121" s="55">
        <f>IF(ISBLANK($D121),0,VLOOKUP($D121,Listen!$A$2:$C$45,3,FALSE))</f>
        <v>0</v>
      </c>
      <c r="AA121" s="45">
        <f t="shared" si="37"/>
        <v>0</v>
      </c>
      <c r="AB121" s="45">
        <f t="shared" si="37"/>
        <v>0</v>
      </c>
      <c r="AC121" s="45">
        <f>IFERROR(IF(OR($R121&lt;&gt;"Ja",VLOOKUP($D121,Listen!$A$2:$F$45,5,0)="Nein",E121&lt;IF(D121="LNG Anbindungsanlagen gemäß separater Festlegung",2022,2023)),$Y121,$W121),0)</f>
        <v>0</v>
      </c>
      <c r="AD121" s="45">
        <f>IFERROR(IF(OR($R121&lt;&gt;"Ja",VLOOKUP($D121,Listen!$A$2:$F$45,5,0)="Nein",E121&lt;IF(D121="LNG Anbindungsanlagen gemäß separater Festlegung",2022,2023)),$Y121,$W121),0)</f>
        <v>0</v>
      </c>
      <c r="AE121" s="45">
        <f>IFERROR(IF(OR($S121&lt;&gt;"Ja",VLOOKUP($D121,Listen!$A$2:$F$45,6,0)="Nein"),$Y121,$X121),0)</f>
        <v>0</v>
      </c>
      <c r="AF121" s="45">
        <f>IFERROR(IF(OR($S121&lt;&gt;"Ja",VLOOKUP($D121,Listen!$A$2:$F$45,6,0)="Nein"),$Y121,$X121),0)</f>
        <v>0</v>
      </c>
      <c r="AG121" s="45">
        <f>IFERROR(IF(OR($S121&lt;&gt;"Ja",VLOOKUP($D121,Listen!$A$2:$F$45,6,0)="Nein"),$Y121,$X121),0)</f>
        <v>0</v>
      </c>
      <c r="AH121" s="47">
        <f t="shared" si="38"/>
        <v>0</v>
      </c>
      <c r="AI121" s="122">
        <f>IFERROR(IF(VLOOKUP($D121,Listen!$A$2:$F$45,6,0)="Ja",MAX(BC121:BD121),D_SAV!$BC121),0)</f>
        <v>0</v>
      </c>
      <c r="AJ121" s="47">
        <f t="shared" si="39"/>
        <v>0</v>
      </c>
      <c r="AL121" s="262">
        <f t="shared" si="40"/>
        <v>0</v>
      </c>
      <c r="AM121" s="129">
        <f t="shared" si="27"/>
        <v>0</v>
      </c>
      <c r="AN121" s="263">
        <f t="shared" si="41"/>
        <v>0</v>
      </c>
      <c r="AO121" s="262">
        <f t="shared" si="28"/>
        <v>0</v>
      </c>
      <c r="AP121" s="129">
        <f t="shared" si="29"/>
        <v>0</v>
      </c>
      <c r="AQ121" s="263">
        <f t="shared" si="42"/>
        <v>0</v>
      </c>
      <c r="AR121" s="262">
        <f t="shared" si="30"/>
        <v>0</v>
      </c>
      <c r="AS121" s="129">
        <f t="shared" si="31"/>
        <v>0</v>
      </c>
      <c r="AT121" s="263">
        <f t="shared" si="43"/>
        <v>0</v>
      </c>
      <c r="AU121" s="262">
        <f t="shared" si="32"/>
        <v>0</v>
      </c>
      <c r="AV121" s="129">
        <f t="shared" si="33"/>
        <v>0</v>
      </c>
      <c r="AW121" s="263">
        <f t="shared" si="44"/>
        <v>0</v>
      </c>
      <c r="AX121" s="262">
        <f t="shared" si="34"/>
        <v>0</v>
      </c>
      <c r="AY121" s="129">
        <f t="shared" si="35"/>
        <v>0</v>
      </c>
      <c r="AZ121" s="129">
        <f t="shared" si="45"/>
        <v>0</v>
      </c>
      <c r="BA121" s="263">
        <f>IFERROR(IF(VLOOKUP($D121,Listen!$A$2:$F$45,6,0)="Ja",AX121-MAX(AY121:AZ121),AX121-AY121),0)</f>
        <v>0</v>
      </c>
      <c r="BB121" s="262">
        <f t="shared" si="46"/>
        <v>0</v>
      </c>
      <c r="BC121" s="129">
        <f t="shared" si="36"/>
        <v>0</v>
      </c>
      <c r="BD121" s="129">
        <f t="shared" si="47"/>
        <v>0</v>
      </c>
      <c r="BE121" s="263">
        <f>IFERROR(IF(VLOOKUP($D121,Listen!$A$2:$F$45,6,0)="Ja",BB121-MAX(BC121:BD121),BB121-BC121),0)</f>
        <v>0</v>
      </c>
    </row>
    <row r="122" spans="1:57" s="31" customFormat="1" x14ac:dyDescent="0.25">
      <c r="A122" s="189">
        <v>118</v>
      </c>
      <c r="B122" s="135" t="str">
        <f>IF(AND(E122&lt;&gt;0,D122&lt;&gt;0,F122&lt;&gt;0),IF(C122&lt;&gt;0,CONCATENATE(C122,"-AGr",VLOOKUP(D122,Listen!$A$2:$D$45,4,FALSE),"-",E122,"-",F122,),CONCATENATE("AGr",VLOOKUP(D122,Listen!$A$2:$D$45,4,FALSE),"-",E122,"-",F122)),"keine vollständige ID")</f>
        <v>keine vollständige ID</v>
      </c>
      <c r="C122" s="126"/>
      <c r="D122" s="275"/>
      <c r="E122" s="33"/>
      <c r="F122" s="130"/>
      <c r="G122" s="16"/>
      <c r="H122" s="16"/>
      <c r="I122" s="16"/>
      <c r="J122" s="16"/>
      <c r="K122" s="16"/>
      <c r="L122" s="94">
        <f>IF(E122&gt;A_Stammdaten!$B$10,0,G122+H122-J122)</f>
        <v>0</v>
      </c>
      <c r="M122" s="16"/>
      <c r="N122" s="16"/>
      <c r="O122" s="16"/>
      <c r="P122" s="54">
        <f t="shared" si="24"/>
        <v>0</v>
      </c>
      <c r="Q122" s="33"/>
      <c r="R122" s="33"/>
      <c r="S122" s="33"/>
      <c r="T122" s="33"/>
      <c r="U122" s="33"/>
      <c r="V122" s="33"/>
      <c r="W122" s="55" t="str">
        <f t="shared" si="25"/>
        <v>-</v>
      </c>
      <c r="X122" s="55" t="str">
        <f t="shared" si="26"/>
        <v>-</v>
      </c>
      <c r="Y122" s="55">
        <f>IF(ISBLANK($D122),0,VLOOKUP($D122,Listen!$A$2:$C$45,2,FALSE))</f>
        <v>0</v>
      </c>
      <c r="Z122" s="55">
        <f>IF(ISBLANK($D122),0,VLOOKUP($D122,Listen!$A$2:$C$45,3,FALSE))</f>
        <v>0</v>
      </c>
      <c r="AA122" s="45">
        <f t="shared" si="37"/>
        <v>0</v>
      </c>
      <c r="AB122" s="45">
        <f t="shared" si="37"/>
        <v>0</v>
      </c>
      <c r="AC122" s="45">
        <f>IFERROR(IF(OR($R122&lt;&gt;"Ja",VLOOKUP($D122,Listen!$A$2:$F$45,5,0)="Nein",E122&lt;IF(D122="LNG Anbindungsanlagen gemäß separater Festlegung",2022,2023)),$Y122,$W122),0)</f>
        <v>0</v>
      </c>
      <c r="AD122" s="45">
        <f>IFERROR(IF(OR($R122&lt;&gt;"Ja",VLOOKUP($D122,Listen!$A$2:$F$45,5,0)="Nein",E122&lt;IF(D122="LNG Anbindungsanlagen gemäß separater Festlegung",2022,2023)),$Y122,$W122),0)</f>
        <v>0</v>
      </c>
      <c r="AE122" s="45">
        <f>IFERROR(IF(OR($S122&lt;&gt;"Ja",VLOOKUP($D122,Listen!$A$2:$F$45,6,0)="Nein"),$Y122,$X122),0)</f>
        <v>0</v>
      </c>
      <c r="AF122" s="45">
        <f>IFERROR(IF(OR($S122&lt;&gt;"Ja",VLOOKUP($D122,Listen!$A$2:$F$45,6,0)="Nein"),$Y122,$X122),0)</f>
        <v>0</v>
      </c>
      <c r="AG122" s="45">
        <f>IFERROR(IF(OR($S122&lt;&gt;"Ja",VLOOKUP($D122,Listen!$A$2:$F$45,6,0)="Nein"),$Y122,$X122),0)</f>
        <v>0</v>
      </c>
      <c r="AH122" s="47">
        <f t="shared" si="38"/>
        <v>0</v>
      </c>
      <c r="AI122" s="122">
        <f>IFERROR(IF(VLOOKUP($D122,Listen!$A$2:$F$45,6,0)="Ja",MAX(BC122:BD122),D_SAV!$BC122),0)</f>
        <v>0</v>
      </c>
      <c r="AJ122" s="47">
        <f t="shared" si="39"/>
        <v>0</v>
      </c>
      <c r="AL122" s="262">
        <f t="shared" si="40"/>
        <v>0</v>
      </c>
      <c r="AM122" s="129">
        <f t="shared" si="27"/>
        <v>0</v>
      </c>
      <c r="AN122" s="263">
        <f t="shared" si="41"/>
        <v>0</v>
      </c>
      <c r="AO122" s="262">
        <f t="shared" si="28"/>
        <v>0</v>
      </c>
      <c r="AP122" s="129">
        <f t="shared" si="29"/>
        <v>0</v>
      </c>
      <c r="AQ122" s="263">
        <f t="shared" si="42"/>
        <v>0</v>
      </c>
      <c r="AR122" s="262">
        <f t="shared" si="30"/>
        <v>0</v>
      </c>
      <c r="AS122" s="129">
        <f t="shared" si="31"/>
        <v>0</v>
      </c>
      <c r="AT122" s="263">
        <f t="shared" si="43"/>
        <v>0</v>
      </c>
      <c r="AU122" s="262">
        <f t="shared" si="32"/>
        <v>0</v>
      </c>
      <c r="AV122" s="129">
        <f t="shared" si="33"/>
        <v>0</v>
      </c>
      <c r="AW122" s="263">
        <f t="shared" si="44"/>
        <v>0</v>
      </c>
      <c r="AX122" s="262">
        <f t="shared" si="34"/>
        <v>0</v>
      </c>
      <c r="AY122" s="129">
        <f t="shared" si="35"/>
        <v>0</v>
      </c>
      <c r="AZ122" s="129">
        <f t="shared" si="45"/>
        <v>0</v>
      </c>
      <c r="BA122" s="263">
        <f>IFERROR(IF(VLOOKUP($D122,Listen!$A$2:$F$45,6,0)="Ja",AX122-MAX(AY122:AZ122),AX122-AY122),0)</f>
        <v>0</v>
      </c>
      <c r="BB122" s="262">
        <f t="shared" si="46"/>
        <v>0</v>
      </c>
      <c r="BC122" s="129">
        <f t="shared" si="36"/>
        <v>0</v>
      </c>
      <c r="BD122" s="129">
        <f t="shared" si="47"/>
        <v>0</v>
      </c>
      <c r="BE122" s="263">
        <f>IFERROR(IF(VLOOKUP($D122,Listen!$A$2:$F$45,6,0)="Ja",BB122-MAX(BC122:BD122),BB122-BC122),0)</f>
        <v>0</v>
      </c>
    </row>
    <row r="123" spans="1:57" s="31" customFormat="1" x14ac:dyDescent="0.25">
      <c r="A123" s="189">
        <v>119</v>
      </c>
      <c r="B123" s="135" t="str">
        <f>IF(AND(E123&lt;&gt;0,D123&lt;&gt;0,F123&lt;&gt;0),IF(C123&lt;&gt;0,CONCATENATE(C123,"-AGr",VLOOKUP(D123,Listen!$A$2:$D$45,4,FALSE),"-",E123,"-",F123,),CONCATENATE("AGr",VLOOKUP(D123,Listen!$A$2:$D$45,4,FALSE),"-",E123,"-",F123)),"keine vollständige ID")</f>
        <v>keine vollständige ID</v>
      </c>
      <c r="C123" s="126"/>
      <c r="D123" s="275"/>
      <c r="E123" s="33"/>
      <c r="F123" s="130"/>
      <c r="G123" s="16"/>
      <c r="H123" s="16"/>
      <c r="I123" s="16"/>
      <c r="J123" s="16"/>
      <c r="K123" s="16"/>
      <c r="L123" s="94">
        <f>IF(E123&gt;A_Stammdaten!$B$10,0,G123+H123-J123)</f>
        <v>0</v>
      </c>
      <c r="M123" s="16"/>
      <c r="N123" s="16"/>
      <c r="O123" s="16"/>
      <c r="P123" s="54">
        <f t="shared" si="24"/>
        <v>0</v>
      </c>
      <c r="Q123" s="33"/>
      <c r="R123" s="33"/>
      <c r="S123" s="33"/>
      <c r="T123" s="33"/>
      <c r="U123" s="33"/>
      <c r="V123" s="33"/>
      <c r="W123" s="55" t="str">
        <f t="shared" si="25"/>
        <v>-</v>
      </c>
      <c r="X123" s="55" t="str">
        <f t="shared" si="26"/>
        <v>-</v>
      </c>
      <c r="Y123" s="55">
        <f>IF(ISBLANK($D123),0,VLOOKUP($D123,Listen!$A$2:$C$45,2,FALSE))</f>
        <v>0</v>
      </c>
      <c r="Z123" s="55">
        <f>IF(ISBLANK($D123),0,VLOOKUP($D123,Listen!$A$2:$C$45,3,FALSE))</f>
        <v>0</v>
      </c>
      <c r="AA123" s="45">
        <f t="shared" si="37"/>
        <v>0</v>
      </c>
      <c r="AB123" s="45">
        <f t="shared" si="37"/>
        <v>0</v>
      </c>
      <c r="AC123" s="45">
        <f>IFERROR(IF(OR($R123&lt;&gt;"Ja",VLOOKUP($D123,Listen!$A$2:$F$45,5,0)="Nein",E123&lt;IF(D123="LNG Anbindungsanlagen gemäß separater Festlegung",2022,2023)),$Y123,$W123),0)</f>
        <v>0</v>
      </c>
      <c r="AD123" s="45">
        <f>IFERROR(IF(OR($R123&lt;&gt;"Ja",VLOOKUP($D123,Listen!$A$2:$F$45,5,0)="Nein",E123&lt;IF(D123="LNG Anbindungsanlagen gemäß separater Festlegung",2022,2023)),$Y123,$W123),0)</f>
        <v>0</v>
      </c>
      <c r="AE123" s="45">
        <f>IFERROR(IF(OR($S123&lt;&gt;"Ja",VLOOKUP($D123,Listen!$A$2:$F$45,6,0)="Nein"),$Y123,$X123),0)</f>
        <v>0</v>
      </c>
      <c r="AF123" s="45">
        <f>IFERROR(IF(OR($S123&lt;&gt;"Ja",VLOOKUP($D123,Listen!$A$2:$F$45,6,0)="Nein"),$Y123,$X123),0)</f>
        <v>0</v>
      </c>
      <c r="AG123" s="45">
        <f>IFERROR(IF(OR($S123&lt;&gt;"Ja",VLOOKUP($D123,Listen!$A$2:$F$45,6,0)="Nein"),$Y123,$X123),0)</f>
        <v>0</v>
      </c>
      <c r="AH123" s="47">
        <f t="shared" si="38"/>
        <v>0</v>
      </c>
      <c r="AI123" s="122">
        <f>IFERROR(IF(VLOOKUP($D123,Listen!$A$2:$F$45,6,0)="Ja",MAX(BC123:BD123),D_SAV!$BC123),0)</f>
        <v>0</v>
      </c>
      <c r="AJ123" s="47">
        <f t="shared" si="39"/>
        <v>0</v>
      </c>
      <c r="AL123" s="262">
        <f t="shared" si="40"/>
        <v>0</v>
      </c>
      <c r="AM123" s="129">
        <f t="shared" si="27"/>
        <v>0</v>
      </c>
      <c r="AN123" s="263">
        <f t="shared" si="41"/>
        <v>0</v>
      </c>
      <c r="AO123" s="262">
        <f t="shared" si="28"/>
        <v>0</v>
      </c>
      <c r="AP123" s="129">
        <f t="shared" si="29"/>
        <v>0</v>
      </c>
      <c r="AQ123" s="263">
        <f t="shared" si="42"/>
        <v>0</v>
      </c>
      <c r="AR123" s="262">
        <f t="shared" si="30"/>
        <v>0</v>
      </c>
      <c r="AS123" s="129">
        <f t="shared" si="31"/>
        <v>0</v>
      </c>
      <c r="AT123" s="263">
        <f t="shared" si="43"/>
        <v>0</v>
      </c>
      <c r="AU123" s="262">
        <f t="shared" si="32"/>
        <v>0</v>
      </c>
      <c r="AV123" s="129">
        <f t="shared" si="33"/>
        <v>0</v>
      </c>
      <c r="AW123" s="263">
        <f t="shared" si="44"/>
        <v>0</v>
      </c>
      <c r="AX123" s="262">
        <f t="shared" si="34"/>
        <v>0</v>
      </c>
      <c r="AY123" s="129">
        <f t="shared" si="35"/>
        <v>0</v>
      </c>
      <c r="AZ123" s="129">
        <f t="shared" si="45"/>
        <v>0</v>
      </c>
      <c r="BA123" s="263">
        <f>IFERROR(IF(VLOOKUP($D123,Listen!$A$2:$F$45,6,0)="Ja",AX123-MAX(AY123:AZ123),AX123-AY123),0)</f>
        <v>0</v>
      </c>
      <c r="BB123" s="262">
        <f t="shared" si="46"/>
        <v>0</v>
      </c>
      <c r="BC123" s="129">
        <f t="shared" si="36"/>
        <v>0</v>
      </c>
      <c r="BD123" s="129">
        <f t="shared" si="47"/>
        <v>0</v>
      </c>
      <c r="BE123" s="263">
        <f>IFERROR(IF(VLOOKUP($D123,Listen!$A$2:$F$45,6,0)="Ja",BB123-MAX(BC123:BD123),BB123-BC123),0)</f>
        <v>0</v>
      </c>
    </row>
    <row r="124" spans="1:57" s="31" customFormat="1" x14ac:dyDescent="0.25">
      <c r="A124" s="189">
        <v>120</v>
      </c>
      <c r="B124" s="135" t="str">
        <f>IF(AND(E124&lt;&gt;0,D124&lt;&gt;0,F124&lt;&gt;0),IF(C124&lt;&gt;0,CONCATENATE(C124,"-AGr",VLOOKUP(D124,Listen!$A$2:$D$45,4,FALSE),"-",E124,"-",F124,),CONCATENATE("AGr",VLOOKUP(D124,Listen!$A$2:$D$45,4,FALSE),"-",E124,"-",F124)),"keine vollständige ID")</f>
        <v>keine vollständige ID</v>
      </c>
      <c r="C124" s="126"/>
      <c r="D124" s="275"/>
      <c r="E124" s="33"/>
      <c r="F124" s="130"/>
      <c r="G124" s="16"/>
      <c r="H124" s="16"/>
      <c r="I124" s="16"/>
      <c r="J124" s="16"/>
      <c r="K124" s="16"/>
      <c r="L124" s="94">
        <f>IF(E124&gt;A_Stammdaten!$B$10,0,G124+H124-J124)</f>
        <v>0</v>
      </c>
      <c r="M124" s="16"/>
      <c r="N124" s="16"/>
      <c r="O124" s="16"/>
      <c r="P124" s="54">
        <f t="shared" si="24"/>
        <v>0</v>
      </c>
      <c r="Q124" s="33"/>
      <c r="R124" s="33"/>
      <c r="S124" s="33"/>
      <c r="T124" s="33"/>
      <c r="U124" s="33"/>
      <c r="V124" s="33"/>
      <c r="W124" s="55" t="str">
        <f t="shared" si="25"/>
        <v>-</v>
      </c>
      <c r="X124" s="55" t="str">
        <f t="shared" si="26"/>
        <v>-</v>
      </c>
      <c r="Y124" s="55">
        <f>IF(ISBLANK($D124),0,VLOOKUP($D124,Listen!$A$2:$C$45,2,FALSE))</f>
        <v>0</v>
      </c>
      <c r="Z124" s="55">
        <f>IF(ISBLANK($D124),0,VLOOKUP($D124,Listen!$A$2:$C$45,3,FALSE))</f>
        <v>0</v>
      </c>
      <c r="AA124" s="45">
        <f t="shared" si="37"/>
        <v>0</v>
      </c>
      <c r="AB124" s="45">
        <f t="shared" si="37"/>
        <v>0</v>
      </c>
      <c r="AC124" s="45">
        <f>IFERROR(IF(OR($R124&lt;&gt;"Ja",VLOOKUP($D124,Listen!$A$2:$F$45,5,0)="Nein",E124&lt;IF(D124="LNG Anbindungsanlagen gemäß separater Festlegung",2022,2023)),$Y124,$W124),0)</f>
        <v>0</v>
      </c>
      <c r="AD124" s="45">
        <f>IFERROR(IF(OR($R124&lt;&gt;"Ja",VLOOKUP($D124,Listen!$A$2:$F$45,5,0)="Nein",E124&lt;IF(D124="LNG Anbindungsanlagen gemäß separater Festlegung",2022,2023)),$Y124,$W124),0)</f>
        <v>0</v>
      </c>
      <c r="AE124" s="45">
        <f>IFERROR(IF(OR($S124&lt;&gt;"Ja",VLOOKUP($D124,Listen!$A$2:$F$45,6,0)="Nein"),$Y124,$X124),0)</f>
        <v>0</v>
      </c>
      <c r="AF124" s="45">
        <f>IFERROR(IF(OR($S124&lt;&gt;"Ja",VLOOKUP($D124,Listen!$A$2:$F$45,6,0)="Nein"),$Y124,$X124),0)</f>
        <v>0</v>
      </c>
      <c r="AG124" s="45">
        <f>IFERROR(IF(OR($S124&lt;&gt;"Ja",VLOOKUP($D124,Listen!$A$2:$F$45,6,0)="Nein"),$Y124,$X124),0)</f>
        <v>0</v>
      </c>
      <c r="AH124" s="47">
        <f t="shared" si="38"/>
        <v>0</v>
      </c>
      <c r="AI124" s="122">
        <f>IFERROR(IF(VLOOKUP($D124,Listen!$A$2:$F$45,6,0)="Ja",MAX(BC124:BD124),D_SAV!$BC124),0)</f>
        <v>0</v>
      </c>
      <c r="AJ124" s="47">
        <f t="shared" si="39"/>
        <v>0</v>
      </c>
      <c r="AL124" s="262">
        <f t="shared" si="40"/>
        <v>0</v>
      </c>
      <c r="AM124" s="129">
        <f t="shared" si="27"/>
        <v>0</v>
      </c>
      <c r="AN124" s="263">
        <f t="shared" si="41"/>
        <v>0</v>
      </c>
      <c r="AO124" s="262">
        <f t="shared" si="28"/>
        <v>0</v>
      </c>
      <c r="AP124" s="129">
        <f t="shared" si="29"/>
        <v>0</v>
      </c>
      <c r="AQ124" s="263">
        <f t="shared" si="42"/>
        <v>0</v>
      </c>
      <c r="AR124" s="262">
        <f t="shared" si="30"/>
        <v>0</v>
      </c>
      <c r="AS124" s="129">
        <f t="shared" si="31"/>
        <v>0</v>
      </c>
      <c r="AT124" s="263">
        <f t="shared" si="43"/>
        <v>0</v>
      </c>
      <c r="AU124" s="262">
        <f t="shared" si="32"/>
        <v>0</v>
      </c>
      <c r="AV124" s="129">
        <f t="shared" si="33"/>
        <v>0</v>
      </c>
      <c r="AW124" s="263">
        <f t="shared" si="44"/>
        <v>0</v>
      </c>
      <c r="AX124" s="262">
        <f t="shared" si="34"/>
        <v>0</v>
      </c>
      <c r="AY124" s="129">
        <f t="shared" si="35"/>
        <v>0</v>
      </c>
      <c r="AZ124" s="129">
        <f t="shared" si="45"/>
        <v>0</v>
      </c>
      <c r="BA124" s="263">
        <f>IFERROR(IF(VLOOKUP($D124,Listen!$A$2:$F$45,6,0)="Ja",AX124-MAX(AY124:AZ124),AX124-AY124),0)</f>
        <v>0</v>
      </c>
      <c r="BB124" s="262">
        <f t="shared" si="46"/>
        <v>0</v>
      </c>
      <c r="BC124" s="129">
        <f t="shared" si="36"/>
        <v>0</v>
      </c>
      <c r="BD124" s="129">
        <f t="shared" si="47"/>
        <v>0</v>
      </c>
      <c r="BE124" s="263">
        <f>IFERROR(IF(VLOOKUP($D124,Listen!$A$2:$F$45,6,0)="Ja",BB124-MAX(BC124:BD124),BB124-BC124),0)</f>
        <v>0</v>
      </c>
    </row>
    <row r="125" spans="1:57" s="31" customFormat="1" x14ac:dyDescent="0.25">
      <c r="A125" s="189">
        <v>121</v>
      </c>
      <c r="B125" s="135" t="str">
        <f>IF(AND(E125&lt;&gt;0,D125&lt;&gt;0,F125&lt;&gt;0),IF(C125&lt;&gt;0,CONCATENATE(C125,"-AGr",VLOOKUP(D125,Listen!$A$2:$D$45,4,FALSE),"-",E125,"-",F125,),CONCATENATE("AGr",VLOOKUP(D125,Listen!$A$2:$D$45,4,FALSE),"-",E125,"-",F125)),"keine vollständige ID")</f>
        <v>keine vollständige ID</v>
      </c>
      <c r="C125" s="126"/>
      <c r="D125" s="275"/>
      <c r="E125" s="33"/>
      <c r="F125" s="130"/>
      <c r="G125" s="16"/>
      <c r="H125" s="16"/>
      <c r="I125" s="16"/>
      <c r="J125" s="16"/>
      <c r="K125" s="16"/>
      <c r="L125" s="94">
        <f>IF(E125&gt;A_Stammdaten!$B$10,0,G125+H125-J125)</f>
        <v>0</v>
      </c>
      <c r="M125" s="16"/>
      <c r="N125" s="16"/>
      <c r="O125" s="16"/>
      <c r="P125" s="54">
        <f t="shared" si="24"/>
        <v>0</v>
      </c>
      <c r="Q125" s="33"/>
      <c r="R125" s="33"/>
      <c r="S125" s="33"/>
      <c r="T125" s="33"/>
      <c r="U125" s="33"/>
      <c r="V125" s="33"/>
      <c r="W125" s="55" t="str">
        <f t="shared" si="25"/>
        <v>-</v>
      </c>
      <c r="X125" s="55" t="str">
        <f t="shared" si="26"/>
        <v>-</v>
      </c>
      <c r="Y125" s="55">
        <f>IF(ISBLANK($D125),0,VLOOKUP($D125,Listen!$A$2:$C$45,2,FALSE))</f>
        <v>0</v>
      </c>
      <c r="Z125" s="55">
        <f>IF(ISBLANK($D125),0,VLOOKUP($D125,Listen!$A$2:$C$45,3,FALSE))</f>
        <v>0</v>
      </c>
      <c r="AA125" s="45">
        <f t="shared" si="37"/>
        <v>0</v>
      </c>
      <c r="AB125" s="45">
        <f t="shared" si="37"/>
        <v>0</v>
      </c>
      <c r="AC125" s="45">
        <f>IFERROR(IF(OR($R125&lt;&gt;"Ja",VLOOKUP($D125,Listen!$A$2:$F$45,5,0)="Nein",E125&lt;IF(D125="LNG Anbindungsanlagen gemäß separater Festlegung",2022,2023)),$Y125,$W125),0)</f>
        <v>0</v>
      </c>
      <c r="AD125" s="45">
        <f>IFERROR(IF(OR($R125&lt;&gt;"Ja",VLOOKUP($D125,Listen!$A$2:$F$45,5,0)="Nein",E125&lt;IF(D125="LNG Anbindungsanlagen gemäß separater Festlegung",2022,2023)),$Y125,$W125),0)</f>
        <v>0</v>
      </c>
      <c r="AE125" s="45">
        <f>IFERROR(IF(OR($S125&lt;&gt;"Ja",VLOOKUP($D125,Listen!$A$2:$F$45,6,0)="Nein"),$Y125,$X125),0)</f>
        <v>0</v>
      </c>
      <c r="AF125" s="45">
        <f>IFERROR(IF(OR($S125&lt;&gt;"Ja",VLOOKUP($D125,Listen!$A$2:$F$45,6,0)="Nein"),$Y125,$X125),0)</f>
        <v>0</v>
      </c>
      <c r="AG125" s="45">
        <f>IFERROR(IF(OR($S125&lt;&gt;"Ja",VLOOKUP($D125,Listen!$A$2:$F$45,6,0)="Nein"),$Y125,$X125),0)</f>
        <v>0</v>
      </c>
      <c r="AH125" s="47">
        <f t="shared" si="38"/>
        <v>0</v>
      </c>
      <c r="AI125" s="122">
        <f>IFERROR(IF(VLOOKUP($D125,Listen!$A$2:$F$45,6,0)="Ja",MAX(BC125:BD125),D_SAV!$BC125),0)</f>
        <v>0</v>
      </c>
      <c r="AJ125" s="47">
        <f t="shared" si="39"/>
        <v>0</v>
      </c>
      <c r="AL125" s="262">
        <f t="shared" si="40"/>
        <v>0</v>
      </c>
      <c r="AM125" s="129">
        <f t="shared" si="27"/>
        <v>0</v>
      </c>
      <c r="AN125" s="263">
        <f t="shared" si="41"/>
        <v>0</v>
      </c>
      <c r="AO125" s="262">
        <f t="shared" si="28"/>
        <v>0</v>
      </c>
      <c r="AP125" s="129">
        <f t="shared" si="29"/>
        <v>0</v>
      </c>
      <c r="AQ125" s="263">
        <f t="shared" si="42"/>
        <v>0</v>
      </c>
      <c r="AR125" s="262">
        <f t="shared" si="30"/>
        <v>0</v>
      </c>
      <c r="AS125" s="129">
        <f t="shared" si="31"/>
        <v>0</v>
      </c>
      <c r="AT125" s="263">
        <f t="shared" si="43"/>
        <v>0</v>
      </c>
      <c r="AU125" s="262">
        <f t="shared" si="32"/>
        <v>0</v>
      </c>
      <c r="AV125" s="129">
        <f t="shared" si="33"/>
        <v>0</v>
      </c>
      <c r="AW125" s="263">
        <f t="shared" si="44"/>
        <v>0</v>
      </c>
      <c r="AX125" s="262">
        <f t="shared" si="34"/>
        <v>0</v>
      </c>
      <c r="AY125" s="129">
        <f t="shared" si="35"/>
        <v>0</v>
      </c>
      <c r="AZ125" s="129">
        <f t="shared" si="45"/>
        <v>0</v>
      </c>
      <c r="BA125" s="263">
        <f>IFERROR(IF(VLOOKUP($D125,Listen!$A$2:$F$45,6,0)="Ja",AX125-MAX(AY125:AZ125),AX125-AY125),0)</f>
        <v>0</v>
      </c>
      <c r="BB125" s="262">
        <f t="shared" si="46"/>
        <v>0</v>
      </c>
      <c r="BC125" s="129">
        <f t="shared" si="36"/>
        <v>0</v>
      </c>
      <c r="BD125" s="129">
        <f t="shared" si="47"/>
        <v>0</v>
      </c>
      <c r="BE125" s="263">
        <f>IFERROR(IF(VLOOKUP($D125,Listen!$A$2:$F$45,6,0)="Ja",BB125-MAX(BC125:BD125),BB125-BC125),0)</f>
        <v>0</v>
      </c>
    </row>
    <row r="126" spans="1:57" s="31" customFormat="1" x14ac:dyDescent="0.25">
      <c r="A126" s="189">
        <v>122</v>
      </c>
      <c r="B126" s="135" t="str">
        <f>IF(AND(E126&lt;&gt;0,D126&lt;&gt;0,F126&lt;&gt;0),IF(C126&lt;&gt;0,CONCATENATE(C126,"-AGr",VLOOKUP(D126,Listen!$A$2:$D$45,4,FALSE),"-",E126,"-",F126,),CONCATENATE("AGr",VLOOKUP(D126,Listen!$A$2:$D$45,4,FALSE),"-",E126,"-",F126)),"keine vollständige ID")</f>
        <v>keine vollständige ID</v>
      </c>
      <c r="C126" s="126"/>
      <c r="D126" s="275"/>
      <c r="E126" s="33"/>
      <c r="F126" s="130"/>
      <c r="G126" s="16"/>
      <c r="H126" s="16"/>
      <c r="I126" s="16"/>
      <c r="J126" s="16"/>
      <c r="K126" s="16"/>
      <c r="L126" s="94">
        <f>IF(E126&gt;A_Stammdaten!$B$10,0,G126+H126-J126)</f>
        <v>0</v>
      </c>
      <c r="M126" s="16"/>
      <c r="N126" s="16"/>
      <c r="O126" s="16"/>
      <c r="P126" s="54">
        <f t="shared" si="24"/>
        <v>0</v>
      </c>
      <c r="Q126" s="33"/>
      <c r="R126" s="33"/>
      <c r="S126" s="33"/>
      <c r="T126" s="33"/>
      <c r="U126" s="33"/>
      <c r="V126" s="33"/>
      <c r="W126" s="55" t="str">
        <f t="shared" si="25"/>
        <v>-</v>
      </c>
      <c r="X126" s="55" t="str">
        <f t="shared" si="26"/>
        <v>-</v>
      </c>
      <c r="Y126" s="55">
        <f>IF(ISBLANK($D126),0,VLOOKUP($D126,Listen!$A$2:$C$45,2,FALSE))</f>
        <v>0</v>
      </c>
      <c r="Z126" s="55">
        <f>IF(ISBLANK($D126),0,VLOOKUP($D126,Listen!$A$2:$C$45,3,FALSE))</f>
        <v>0</v>
      </c>
      <c r="AA126" s="45">
        <f t="shared" si="37"/>
        <v>0</v>
      </c>
      <c r="AB126" s="45">
        <f t="shared" si="37"/>
        <v>0</v>
      </c>
      <c r="AC126" s="45">
        <f>IFERROR(IF(OR($R126&lt;&gt;"Ja",VLOOKUP($D126,Listen!$A$2:$F$45,5,0)="Nein",E126&lt;IF(D126="LNG Anbindungsanlagen gemäß separater Festlegung",2022,2023)),$Y126,$W126),0)</f>
        <v>0</v>
      </c>
      <c r="AD126" s="45">
        <f>IFERROR(IF(OR($R126&lt;&gt;"Ja",VLOOKUP($D126,Listen!$A$2:$F$45,5,0)="Nein",E126&lt;IF(D126="LNG Anbindungsanlagen gemäß separater Festlegung",2022,2023)),$Y126,$W126),0)</f>
        <v>0</v>
      </c>
      <c r="AE126" s="45">
        <f>IFERROR(IF(OR($S126&lt;&gt;"Ja",VLOOKUP($D126,Listen!$A$2:$F$45,6,0)="Nein"),$Y126,$X126),0)</f>
        <v>0</v>
      </c>
      <c r="AF126" s="45">
        <f>IFERROR(IF(OR($S126&lt;&gt;"Ja",VLOOKUP($D126,Listen!$A$2:$F$45,6,0)="Nein"),$Y126,$X126),0)</f>
        <v>0</v>
      </c>
      <c r="AG126" s="45">
        <f>IFERROR(IF(OR($S126&lt;&gt;"Ja",VLOOKUP($D126,Listen!$A$2:$F$45,6,0)="Nein"),$Y126,$X126),0)</f>
        <v>0</v>
      </c>
      <c r="AH126" s="47">
        <f t="shared" si="38"/>
        <v>0</v>
      </c>
      <c r="AI126" s="122">
        <f>IFERROR(IF(VLOOKUP($D126,Listen!$A$2:$F$45,6,0)="Ja",MAX(BC126:BD126),D_SAV!$BC126),0)</f>
        <v>0</v>
      </c>
      <c r="AJ126" s="47">
        <f t="shared" si="39"/>
        <v>0</v>
      </c>
      <c r="AL126" s="262">
        <f t="shared" si="40"/>
        <v>0</v>
      </c>
      <c r="AM126" s="129">
        <f t="shared" si="27"/>
        <v>0</v>
      </c>
      <c r="AN126" s="263">
        <f t="shared" si="41"/>
        <v>0</v>
      </c>
      <c r="AO126" s="262">
        <f t="shared" si="28"/>
        <v>0</v>
      </c>
      <c r="AP126" s="129">
        <f t="shared" si="29"/>
        <v>0</v>
      </c>
      <c r="AQ126" s="263">
        <f t="shared" si="42"/>
        <v>0</v>
      </c>
      <c r="AR126" s="262">
        <f t="shared" si="30"/>
        <v>0</v>
      </c>
      <c r="AS126" s="129">
        <f t="shared" si="31"/>
        <v>0</v>
      </c>
      <c r="AT126" s="263">
        <f t="shared" si="43"/>
        <v>0</v>
      </c>
      <c r="AU126" s="262">
        <f t="shared" si="32"/>
        <v>0</v>
      </c>
      <c r="AV126" s="129">
        <f t="shared" si="33"/>
        <v>0</v>
      </c>
      <c r="AW126" s="263">
        <f t="shared" si="44"/>
        <v>0</v>
      </c>
      <c r="AX126" s="262">
        <f t="shared" si="34"/>
        <v>0</v>
      </c>
      <c r="AY126" s="129">
        <f t="shared" si="35"/>
        <v>0</v>
      </c>
      <c r="AZ126" s="129">
        <f t="shared" si="45"/>
        <v>0</v>
      </c>
      <c r="BA126" s="263">
        <f>IFERROR(IF(VLOOKUP($D126,Listen!$A$2:$F$45,6,0)="Ja",AX126-MAX(AY126:AZ126),AX126-AY126),0)</f>
        <v>0</v>
      </c>
      <c r="BB126" s="262">
        <f t="shared" si="46"/>
        <v>0</v>
      </c>
      <c r="BC126" s="129">
        <f t="shared" si="36"/>
        <v>0</v>
      </c>
      <c r="BD126" s="129">
        <f t="shared" si="47"/>
        <v>0</v>
      </c>
      <c r="BE126" s="263">
        <f>IFERROR(IF(VLOOKUP($D126,Listen!$A$2:$F$45,6,0)="Ja",BB126-MAX(BC126:BD126),BB126-BC126),0)</f>
        <v>0</v>
      </c>
    </row>
    <row r="127" spans="1:57" s="31" customFormat="1" x14ac:dyDescent="0.25">
      <c r="A127" s="189">
        <v>123</v>
      </c>
      <c r="B127" s="135" t="str">
        <f>IF(AND(E127&lt;&gt;0,D127&lt;&gt;0,F127&lt;&gt;0),IF(C127&lt;&gt;0,CONCATENATE(C127,"-AGr",VLOOKUP(D127,Listen!$A$2:$D$45,4,FALSE),"-",E127,"-",F127,),CONCATENATE("AGr",VLOOKUP(D127,Listen!$A$2:$D$45,4,FALSE),"-",E127,"-",F127)),"keine vollständige ID")</f>
        <v>keine vollständige ID</v>
      </c>
      <c r="C127" s="126"/>
      <c r="D127" s="275"/>
      <c r="E127" s="33"/>
      <c r="F127" s="130"/>
      <c r="G127" s="16"/>
      <c r="H127" s="16"/>
      <c r="I127" s="16"/>
      <c r="J127" s="16"/>
      <c r="K127" s="16"/>
      <c r="L127" s="94">
        <f>IF(E127&gt;A_Stammdaten!$B$10,0,G127+H127-J127)</f>
        <v>0</v>
      </c>
      <c r="M127" s="16"/>
      <c r="N127" s="16"/>
      <c r="O127" s="16"/>
      <c r="P127" s="54">
        <f t="shared" si="24"/>
        <v>0</v>
      </c>
      <c r="Q127" s="33"/>
      <c r="R127" s="33"/>
      <c r="S127" s="33"/>
      <c r="T127" s="33"/>
      <c r="U127" s="33"/>
      <c r="V127" s="33"/>
      <c r="W127" s="55" t="str">
        <f t="shared" si="25"/>
        <v>-</v>
      </c>
      <c r="X127" s="55" t="str">
        <f t="shared" si="26"/>
        <v>-</v>
      </c>
      <c r="Y127" s="55">
        <f>IF(ISBLANK($D127),0,VLOOKUP($D127,Listen!$A$2:$C$45,2,FALSE))</f>
        <v>0</v>
      </c>
      <c r="Z127" s="55">
        <f>IF(ISBLANK($D127),0,VLOOKUP($D127,Listen!$A$2:$C$45,3,FALSE))</f>
        <v>0</v>
      </c>
      <c r="AA127" s="45">
        <f t="shared" si="37"/>
        <v>0</v>
      </c>
      <c r="AB127" s="45">
        <f t="shared" si="37"/>
        <v>0</v>
      </c>
      <c r="AC127" s="45">
        <f>IFERROR(IF(OR($R127&lt;&gt;"Ja",VLOOKUP($D127,Listen!$A$2:$F$45,5,0)="Nein",E127&lt;IF(D127="LNG Anbindungsanlagen gemäß separater Festlegung",2022,2023)),$Y127,$W127),0)</f>
        <v>0</v>
      </c>
      <c r="AD127" s="45">
        <f>IFERROR(IF(OR($R127&lt;&gt;"Ja",VLOOKUP($D127,Listen!$A$2:$F$45,5,0)="Nein",E127&lt;IF(D127="LNG Anbindungsanlagen gemäß separater Festlegung",2022,2023)),$Y127,$W127),0)</f>
        <v>0</v>
      </c>
      <c r="AE127" s="45">
        <f>IFERROR(IF(OR($S127&lt;&gt;"Ja",VLOOKUP($D127,Listen!$A$2:$F$45,6,0)="Nein"),$Y127,$X127),0)</f>
        <v>0</v>
      </c>
      <c r="AF127" s="45">
        <f>IFERROR(IF(OR($S127&lt;&gt;"Ja",VLOOKUP($D127,Listen!$A$2:$F$45,6,0)="Nein"),$Y127,$X127),0)</f>
        <v>0</v>
      </c>
      <c r="AG127" s="45">
        <f>IFERROR(IF(OR($S127&lt;&gt;"Ja",VLOOKUP($D127,Listen!$A$2:$F$45,6,0)="Nein"),$Y127,$X127),0)</f>
        <v>0</v>
      </c>
      <c r="AH127" s="47">
        <f t="shared" si="38"/>
        <v>0</v>
      </c>
      <c r="AI127" s="122">
        <f>IFERROR(IF(VLOOKUP($D127,Listen!$A$2:$F$45,6,0)="Ja",MAX(BC127:BD127),D_SAV!$BC127),0)</f>
        <v>0</v>
      </c>
      <c r="AJ127" s="47">
        <f t="shared" si="39"/>
        <v>0</v>
      </c>
      <c r="AL127" s="262">
        <f t="shared" si="40"/>
        <v>0</v>
      </c>
      <c r="AM127" s="129">
        <f t="shared" si="27"/>
        <v>0</v>
      </c>
      <c r="AN127" s="263">
        <f t="shared" si="41"/>
        <v>0</v>
      </c>
      <c r="AO127" s="262">
        <f t="shared" si="28"/>
        <v>0</v>
      </c>
      <c r="AP127" s="129">
        <f t="shared" si="29"/>
        <v>0</v>
      </c>
      <c r="AQ127" s="263">
        <f t="shared" si="42"/>
        <v>0</v>
      </c>
      <c r="AR127" s="262">
        <f t="shared" si="30"/>
        <v>0</v>
      </c>
      <c r="AS127" s="129">
        <f t="shared" si="31"/>
        <v>0</v>
      </c>
      <c r="AT127" s="263">
        <f t="shared" si="43"/>
        <v>0</v>
      </c>
      <c r="AU127" s="262">
        <f t="shared" si="32"/>
        <v>0</v>
      </c>
      <c r="AV127" s="129">
        <f t="shared" si="33"/>
        <v>0</v>
      </c>
      <c r="AW127" s="263">
        <f t="shared" si="44"/>
        <v>0</v>
      </c>
      <c r="AX127" s="262">
        <f t="shared" si="34"/>
        <v>0</v>
      </c>
      <c r="AY127" s="129">
        <f t="shared" si="35"/>
        <v>0</v>
      </c>
      <c r="AZ127" s="129">
        <f t="shared" si="45"/>
        <v>0</v>
      </c>
      <c r="BA127" s="263">
        <f>IFERROR(IF(VLOOKUP($D127,Listen!$A$2:$F$45,6,0)="Ja",AX127-MAX(AY127:AZ127),AX127-AY127),0)</f>
        <v>0</v>
      </c>
      <c r="BB127" s="262">
        <f t="shared" si="46"/>
        <v>0</v>
      </c>
      <c r="BC127" s="129">
        <f t="shared" si="36"/>
        <v>0</v>
      </c>
      <c r="BD127" s="129">
        <f t="shared" si="47"/>
        <v>0</v>
      </c>
      <c r="BE127" s="263">
        <f>IFERROR(IF(VLOOKUP($D127,Listen!$A$2:$F$45,6,0)="Ja",BB127-MAX(BC127:BD127),BB127-BC127),0)</f>
        <v>0</v>
      </c>
    </row>
    <row r="128" spans="1:57" s="31" customFormat="1" x14ac:dyDescent="0.25">
      <c r="A128" s="189">
        <v>124</v>
      </c>
      <c r="B128" s="135" t="str">
        <f>IF(AND(E128&lt;&gt;0,D128&lt;&gt;0,F128&lt;&gt;0),IF(C128&lt;&gt;0,CONCATENATE(C128,"-AGr",VLOOKUP(D128,Listen!$A$2:$D$45,4,FALSE),"-",E128,"-",F128,),CONCATENATE("AGr",VLOOKUP(D128,Listen!$A$2:$D$45,4,FALSE),"-",E128,"-",F128)),"keine vollständige ID")</f>
        <v>keine vollständige ID</v>
      </c>
      <c r="C128" s="126"/>
      <c r="D128" s="275"/>
      <c r="E128" s="33"/>
      <c r="F128" s="130"/>
      <c r="G128" s="16"/>
      <c r="H128" s="16"/>
      <c r="I128" s="16"/>
      <c r="J128" s="16"/>
      <c r="K128" s="16"/>
      <c r="L128" s="94">
        <f>IF(E128&gt;A_Stammdaten!$B$10,0,G128+H128-J128)</f>
        <v>0</v>
      </c>
      <c r="M128" s="16"/>
      <c r="N128" s="16"/>
      <c r="O128" s="16"/>
      <c r="P128" s="54">
        <f t="shared" si="24"/>
        <v>0</v>
      </c>
      <c r="Q128" s="33"/>
      <c r="R128" s="33"/>
      <c r="S128" s="33"/>
      <c r="T128" s="33"/>
      <c r="U128" s="33"/>
      <c r="V128" s="33"/>
      <c r="W128" s="55" t="str">
        <f t="shared" si="25"/>
        <v>-</v>
      </c>
      <c r="X128" s="55" t="str">
        <f t="shared" si="26"/>
        <v>-</v>
      </c>
      <c r="Y128" s="55">
        <f>IF(ISBLANK($D128),0,VLOOKUP($D128,Listen!$A$2:$C$45,2,FALSE))</f>
        <v>0</v>
      </c>
      <c r="Z128" s="55">
        <f>IF(ISBLANK($D128),0,VLOOKUP($D128,Listen!$A$2:$C$45,3,FALSE))</f>
        <v>0</v>
      </c>
      <c r="AA128" s="45">
        <f t="shared" si="37"/>
        <v>0</v>
      </c>
      <c r="AB128" s="45">
        <f t="shared" si="37"/>
        <v>0</v>
      </c>
      <c r="AC128" s="45">
        <f>IFERROR(IF(OR($R128&lt;&gt;"Ja",VLOOKUP($D128,Listen!$A$2:$F$45,5,0)="Nein",E128&lt;IF(D128="LNG Anbindungsanlagen gemäß separater Festlegung",2022,2023)),$Y128,$W128),0)</f>
        <v>0</v>
      </c>
      <c r="AD128" s="45">
        <f>IFERROR(IF(OR($R128&lt;&gt;"Ja",VLOOKUP($D128,Listen!$A$2:$F$45,5,0)="Nein",E128&lt;IF(D128="LNG Anbindungsanlagen gemäß separater Festlegung",2022,2023)),$Y128,$W128),0)</f>
        <v>0</v>
      </c>
      <c r="AE128" s="45">
        <f>IFERROR(IF(OR($S128&lt;&gt;"Ja",VLOOKUP($D128,Listen!$A$2:$F$45,6,0)="Nein"),$Y128,$X128),0)</f>
        <v>0</v>
      </c>
      <c r="AF128" s="45">
        <f>IFERROR(IF(OR($S128&lt;&gt;"Ja",VLOOKUP($D128,Listen!$A$2:$F$45,6,0)="Nein"),$Y128,$X128),0)</f>
        <v>0</v>
      </c>
      <c r="AG128" s="45">
        <f>IFERROR(IF(OR($S128&lt;&gt;"Ja",VLOOKUP($D128,Listen!$A$2:$F$45,6,0)="Nein"),$Y128,$X128),0)</f>
        <v>0</v>
      </c>
      <c r="AH128" s="47">
        <f t="shared" si="38"/>
        <v>0</v>
      </c>
      <c r="AI128" s="122">
        <f>IFERROR(IF(VLOOKUP($D128,Listen!$A$2:$F$45,6,0)="Ja",MAX(BC128:BD128),D_SAV!$BC128),0)</f>
        <v>0</v>
      </c>
      <c r="AJ128" s="47">
        <f t="shared" si="39"/>
        <v>0</v>
      </c>
      <c r="AL128" s="262">
        <f t="shared" si="40"/>
        <v>0</v>
      </c>
      <c r="AM128" s="129">
        <f t="shared" si="27"/>
        <v>0</v>
      </c>
      <c r="AN128" s="263">
        <f t="shared" si="41"/>
        <v>0</v>
      </c>
      <c r="AO128" s="262">
        <f t="shared" si="28"/>
        <v>0</v>
      </c>
      <c r="AP128" s="129">
        <f t="shared" si="29"/>
        <v>0</v>
      </c>
      <c r="AQ128" s="263">
        <f t="shared" si="42"/>
        <v>0</v>
      </c>
      <c r="AR128" s="262">
        <f t="shared" si="30"/>
        <v>0</v>
      </c>
      <c r="AS128" s="129">
        <f t="shared" si="31"/>
        <v>0</v>
      </c>
      <c r="AT128" s="263">
        <f t="shared" si="43"/>
        <v>0</v>
      </c>
      <c r="AU128" s="262">
        <f t="shared" si="32"/>
        <v>0</v>
      </c>
      <c r="AV128" s="129">
        <f t="shared" si="33"/>
        <v>0</v>
      </c>
      <c r="AW128" s="263">
        <f t="shared" si="44"/>
        <v>0</v>
      </c>
      <c r="AX128" s="262">
        <f t="shared" si="34"/>
        <v>0</v>
      </c>
      <c r="AY128" s="129">
        <f t="shared" si="35"/>
        <v>0</v>
      </c>
      <c r="AZ128" s="129">
        <f t="shared" si="45"/>
        <v>0</v>
      </c>
      <c r="BA128" s="263">
        <f>IFERROR(IF(VLOOKUP($D128,Listen!$A$2:$F$45,6,0)="Ja",AX128-MAX(AY128:AZ128),AX128-AY128),0)</f>
        <v>0</v>
      </c>
      <c r="BB128" s="262">
        <f t="shared" si="46"/>
        <v>0</v>
      </c>
      <c r="BC128" s="129">
        <f t="shared" si="36"/>
        <v>0</v>
      </c>
      <c r="BD128" s="129">
        <f t="shared" si="47"/>
        <v>0</v>
      </c>
      <c r="BE128" s="263">
        <f>IFERROR(IF(VLOOKUP($D128,Listen!$A$2:$F$45,6,0)="Ja",BB128-MAX(BC128:BD128),BB128-BC128),0)</f>
        <v>0</v>
      </c>
    </row>
    <row r="129" spans="1:57" s="31" customFormat="1" x14ac:dyDescent="0.25">
      <c r="A129" s="189">
        <v>125</v>
      </c>
      <c r="B129" s="135" t="str">
        <f>IF(AND(E129&lt;&gt;0,D129&lt;&gt;0,F129&lt;&gt;0),IF(C129&lt;&gt;0,CONCATENATE(C129,"-AGr",VLOOKUP(D129,Listen!$A$2:$D$45,4,FALSE),"-",E129,"-",F129,),CONCATENATE("AGr",VLOOKUP(D129,Listen!$A$2:$D$45,4,FALSE),"-",E129,"-",F129)),"keine vollständige ID")</f>
        <v>keine vollständige ID</v>
      </c>
      <c r="C129" s="126"/>
      <c r="D129" s="275"/>
      <c r="E129" s="33"/>
      <c r="F129" s="130"/>
      <c r="G129" s="16"/>
      <c r="H129" s="16"/>
      <c r="I129" s="16"/>
      <c r="J129" s="16"/>
      <c r="K129" s="16"/>
      <c r="L129" s="94">
        <f>IF(E129&gt;A_Stammdaten!$B$10,0,G129+H129-J129)</f>
        <v>0</v>
      </c>
      <c r="M129" s="16"/>
      <c r="N129" s="16"/>
      <c r="O129" s="16"/>
      <c r="P129" s="54">
        <f t="shared" si="24"/>
        <v>0</v>
      </c>
      <c r="Q129" s="33"/>
      <c r="R129" s="33"/>
      <c r="S129" s="33"/>
      <c r="T129" s="33"/>
      <c r="U129" s="33"/>
      <c r="V129" s="33"/>
      <c r="W129" s="55" t="str">
        <f t="shared" si="25"/>
        <v>-</v>
      </c>
      <c r="X129" s="55" t="str">
        <f t="shared" si="26"/>
        <v>-</v>
      </c>
      <c r="Y129" s="55">
        <f>IF(ISBLANK($D129),0,VLOOKUP($D129,Listen!$A$2:$C$45,2,FALSE))</f>
        <v>0</v>
      </c>
      <c r="Z129" s="55">
        <f>IF(ISBLANK($D129),0,VLOOKUP($D129,Listen!$A$2:$C$45,3,FALSE))</f>
        <v>0</v>
      </c>
      <c r="AA129" s="45">
        <f t="shared" si="37"/>
        <v>0</v>
      </c>
      <c r="AB129" s="45">
        <f t="shared" si="37"/>
        <v>0</v>
      </c>
      <c r="AC129" s="45">
        <f>IFERROR(IF(OR($R129&lt;&gt;"Ja",VLOOKUP($D129,Listen!$A$2:$F$45,5,0)="Nein",E129&lt;IF(D129="LNG Anbindungsanlagen gemäß separater Festlegung",2022,2023)),$Y129,$W129),0)</f>
        <v>0</v>
      </c>
      <c r="AD129" s="45">
        <f>IFERROR(IF(OR($R129&lt;&gt;"Ja",VLOOKUP($D129,Listen!$A$2:$F$45,5,0)="Nein",E129&lt;IF(D129="LNG Anbindungsanlagen gemäß separater Festlegung",2022,2023)),$Y129,$W129),0)</f>
        <v>0</v>
      </c>
      <c r="AE129" s="45">
        <f>IFERROR(IF(OR($S129&lt;&gt;"Ja",VLOOKUP($D129,Listen!$A$2:$F$45,6,0)="Nein"),$Y129,$X129),0)</f>
        <v>0</v>
      </c>
      <c r="AF129" s="45">
        <f>IFERROR(IF(OR($S129&lt;&gt;"Ja",VLOOKUP($D129,Listen!$A$2:$F$45,6,0)="Nein"),$Y129,$X129),0)</f>
        <v>0</v>
      </c>
      <c r="AG129" s="45">
        <f>IFERROR(IF(OR($S129&lt;&gt;"Ja",VLOOKUP($D129,Listen!$A$2:$F$45,6,0)="Nein"),$Y129,$X129),0)</f>
        <v>0</v>
      </c>
      <c r="AH129" s="47">
        <f t="shared" si="38"/>
        <v>0</v>
      </c>
      <c r="AI129" s="122">
        <f>IFERROR(IF(VLOOKUP($D129,Listen!$A$2:$F$45,6,0)="Ja",MAX(BC129:BD129),D_SAV!$BC129),0)</f>
        <v>0</v>
      </c>
      <c r="AJ129" s="47">
        <f t="shared" si="39"/>
        <v>0</v>
      </c>
      <c r="AL129" s="262">
        <f t="shared" si="40"/>
        <v>0</v>
      </c>
      <c r="AM129" s="129">
        <f t="shared" si="27"/>
        <v>0</v>
      </c>
      <c r="AN129" s="263">
        <f t="shared" si="41"/>
        <v>0</v>
      </c>
      <c r="AO129" s="262">
        <f t="shared" si="28"/>
        <v>0</v>
      </c>
      <c r="AP129" s="129">
        <f t="shared" si="29"/>
        <v>0</v>
      </c>
      <c r="AQ129" s="263">
        <f t="shared" si="42"/>
        <v>0</v>
      </c>
      <c r="AR129" s="262">
        <f t="shared" si="30"/>
        <v>0</v>
      </c>
      <c r="AS129" s="129">
        <f t="shared" si="31"/>
        <v>0</v>
      </c>
      <c r="AT129" s="263">
        <f t="shared" si="43"/>
        <v>0</v>
      </c>
      <c r="AU129" s="262">
        <f t="shared" si="32"/>
        <v>0</v>
      </c>
      <c r="AV129" s="129">
        <f t="shared" si="33"/>
        <v>0</v>
      </c>
      <c r="AW129" s="263">
        <f t="shared" si="44"/>
        <v>0</v>
      </c>
      <c r="AX129" s="262">
        <f t="shared" si="34"/>
        <v>0</v>
      </c>
      <c r="AY129" s="129">
        <f t="shared" si="35"/>
        <v>0</v>
      </c>
      <c r="AZ129" s="129">
        <f t="shared" si="45"/>
        <v>0</v>
      </c>
      <c r="BA129" s="263">
        <f>IFERROR(IF(VLOOKUP($D129,Listen!$A$2:$F$45,6,0)="Ja",AX129-MAX(AY129:AZ129),AX129-AY129),0)</f>
        <v>0</v>
      </c>
      <c r="BB129" s="262">
        <f t="shared" si="46"/>
        <v>0</v>
      </c>
      <c r="BC129" s="129">
        <f t="shared" si="36"/>
        <v>0</v>
      </c>
      <c r="BD129" s="129">
        <f t="shared" si="47"/>
        <v>0</v>
      </c>
      <c r="BE129" s="263">
        <f>IFERROR(IF(VLOOKUP($D129,Listen!$A$2:$F$45,6,0)="Ja",BB129-MAX(BC129:BD129),BB129-BC129),0)</f>
        <v>0</v>
      </c>
    </row>
    <row r="130" spans="1:57" s="31" customFormat="1" x14ac:dyDescent="0.25">
      <c r="A130" s="189">
        <v>126</v>
      </c>
      <c r="B130" s="135" t="str">
        <f>IF(AND(E130&lt;&gt;0,D130&lt;&gt;0,F130&lt;&gt;0),IF(C130&lt;&gt;0,CONCATENATE(C130,"-AGr",VLOOKUP(D130,Listen!$A$2:$D$45,4,FALSE),"-",E130,"-",F130,),CONCATENATE("AGr",VLOOKUP(D130,Listen!$A$2:$D$45,4,FALSE),"-",E130,"-",F130)),"keine vollständige ID")</f>
        <v>keine vollständige ID</v>
      </c>
      <c r="C130" s="126"/>
      <c r="D130" s="275"/>
      <c r="E130" s="33"/>
      <c r="F130" s="130"/>
      <c r="G130" s="16"/>
      <c r="H130" s="16"/>
      <c r="I130" s="16"/>
      <c r="J130" s="16"/>
      <c r="K130" s="16"/>
      <c r="L130" s="94">
        <f>IF(E130&gt;A_Stammdaten!$B$10,0,G130+H130-J130)</f>
        <v>0</v>
      </c>
      <c r="M130" s="16"/>
      <c r="N130" s="16"/>
      <c r="O130" s="16"/>
      <c r="P130" s="54">
        <f t="shared" si="24"/>
        <v>0</v>
      </c>
      <c r="Q130" s="33"/>
      <c r="R130" s="33"/>
      <c r="S130" s="33"/>
      <c r="T130" s="33"/>
      <c r="U130" s="33"/>
      <c r="V130" s="33"/>
      <c r="W130" s="55" t="str">
        <f t="shared" si="25"/>
        <v>-</v>
      </c>
      <c r="X130" s="55" t="str">
        <f t="shared" si="26"/>
        <v>-</v>
      </c>
      <c r="Y130" s="55">
        <f>IF(ISBLANK($D130),0,VLOOKUP($D130,Listen!$A$2:$C$45,2,FALSE))</f>
        <v>0</v>
      </c>
      <c r="Z130" s="55">
        <f>IF(ISBLANK($D130),0,VLOOKUP($D130,Listen!$A$2:$C$45,3,FALSE))</f>
        <v>0</v>
      </c>
      <c r="AA130" s="45">
        <f t="shared" si="37"/>
        <v>0</v>
      </c>
      <c r="AB130" s="45">
        <f t="shared" si="37"/>
        <v>0</v>
      </c>
      <c r="AC130" s="45">
        <f>IFERROR(IF(OR($R130&lt;&gt;"Ja",VLOOKUP($D130,Listen!$A$2:$F$45,5,0)="Nein",E130&lt;IF(D130="LNG Anbindungsanlagen gemäß separater Festlegung",2022,2023)),$Y130,$W130),0)</f>
        <v>0</v>
      </c>
      <c r="AD130" s="45">
        <f>IFERROR(IF(OR($R130&lt;&gt;"Ja",VLOOKUP($D130,Listen!$A$2:$F$45,5,0)="Nein",E130&lt;IF(D130="LNG Anbindungsanlagen gemäß separater Festlegung",2022,2023)),$Y130,$W130),0)</f>
        <v>0</v>
      </c>
      <c r="AE130" s="45">
        <f>IFERROR(IF(OR($S130&lt;&gt;"Ja",VLOOKUP($D130,Listen!$A$2:$F$45,6,0)="Nein"),$Y130,$X130),0)</f>
        <v>0</v>
      </c>
      <c r="AF130" s="45">
        <f>IFERROR(IF(OR($S130&lt;&gt;"Ja",VLOOKUP($D130,Listen!$A$2:$F$45,6,0)="Nein"),$Y130,$X130),0)</f>
        <v>0</v>
      </c>
      <c r="AG130" s="45">
        <f>IFERROR(IF(OR($S130&lt;&gt;"Ja",VLOOKUP($D130,Listen!$A$2:$F$45,6,0)="Nein"),$Y130,$X130),0)</f>
        <v>0</v>
      </c>
      <c r="AH130" s="47">
        <f t="shared" si="38"/>
        <v>0</v>
      </c>
      <c r="AI130" s="122">
        <f>IFERROR(IF(VLOOKUP($D130,Listen!$A$2:$F$45,6,0)="Ja",MAX(BC130:BD130),D_SAV!$BC130),0)</f>
        <v>0</v>
      </c>
      <c r="AJ130" s="47">
        <f t="shared" si="39"/>
        <v>0</v>
      </c>
      <c r="AL130" s="262">
        <f t="shared" si="40"/>
        <v>0</v>
      </c>
      <c r="AM130" s="129">
        <f t="shared" si="27"/>
        <v>0</v>
      </c>
      <c r="AN130" s="263">
        <f t="shared" si="41"/>
        <v>0</v>
      </c>
      <c r="AO130" s="262">
        <f t="shared" si="28"/>
        <v>0</v>
      </c>
      <c r="AP130" s="129">
        <f t="shared" si="29"/>
        <v>0</v>
      </c>
      <c r="AQ130" s="263">
        <f t="shared" si="42"/>
        <v>0</v>
      </c>
      <c r="AR130" s="262">
        <f t="shared" si="30"/>
        <v>0</v>
      </c>
      <c r="AS130" s="129">
        <f t="shared" si="31"/>
        <v>0</v>
      </c>
      <c r="AT130" s="263">
        <f t="shared" si="43"/>
        <v>0</v>
      </c>
      <c r="AU130" s="262">
        <f t="shared" si="32"/>
        <v>0</v>
      </c>
      <c r="AV130" s="129">
        <f t="shared" si="33"/>
        <v>0</v>
      </c>
      <c r="AW130" s="263">
        <f t="shared" si="44"/>
        <v>0</v>
      </c>
      <c r="AX130" s="262">
        <f t="shared" si="34"/>
        <v>0</v>
      </c>
      <c r="AY130" s="129">
        <f t="shared" si="35"/>
        <v>0</v>
      </c>
      <c r="AZ130" s="129">
        <f t="shared" si="45"/>
        <v>0</v>
      </c>
      <c r="BA130" s="263">
        <f>IFERROR(IF(VLOOKUP($D130,Listen!$A$2:$F$45,6,0)="Ja",AX130-MAX(AY130:AZ130),AX130-AY130),0)</f>
        <v>0</v>
      </c>
      <c r="BB130" s="262">
        <f t="shared" si="46"/>
        <v>0</v>
      </c>
      <c r="BC130" s="129">
        <f t="shared" si="36"/>
        <v>0</v>
      </c>
      <c r="BD130" s="129">
        <f t="shared" si="47"/>
        <v>0</v>
      </c>
      <c r="BE130" s="263">
        <f>IFERROR(IF(VLOOKUP($D130,Listen!$A$2:$F$45,6,0)="Ja",BB130-MAX(BC130:BD130),BB130-BC130),0)</f>
        <v>0</v>
      </c>
    </row>
    <row r="131" spans="1:57" s="31" customFormat="1" x14ac:dyDescent="0.25">
      <c r="A131" s="189">
        <v>127</v>
      </c>
      <c r="B131" s="135" t="str">
        <f>IF(AND(E131&lt;&gt;0,D131&lt;&gt;0,F131&lt;&gt;0),IF(C131&lt;&gt;0,CONCATENATE(C131,"-AGr",VLOOKUP(D131,Listen!$A$2:$D$45,4,FALSE),"-",E131,"-",F131,),CONCATENATE("AGr",VLOOKUP(D131,Listen!$A$2:$D$45,4,FALSE),"-",E131,"-",F131)),"keine vollständige ID")</f>
        <v>keine vollständige ID</v>
      </c>
      <c r="C131" s="126"/>
      <c r="D131" s="275"/>
      <c r="E131" s="33"/>
      <c r="F131" s="130"/>
      <c r="G131" s="16"/>
      <c r="H131" s="16"/>
      <c r="I131" s="16"/>
      <c r="J131" s="16"/>
      <c r="K131" s="16"/>
      <c r="L131" s="94">
        <f>IF(E131&gt;A_Stammdaten!$B$10,0,G131+H131-J131)</f>
        <v>0</v>
      </c>
      <c r="M131" s="16"/>
      <c r="N131" s="16"/>
      <c r="O131" s="16"/>
      <c r="P131" s="54">
        <f t="shared" si="24"/>
        <v>0</v>
      </c>
      <c r="Q131" s="33"/>
      <c r="R131" s="33"/>
      <c r="S131" s="33"/>
      <c r="T131" s="33"/>
      <c r="U131" s="33"/>
      <c r="V131" s="33"/>
      <c r="W131" s="55" t="str">
        <f t="shared" si="25"/>
        <v>-</v>
      </c>
      <c r="X131" s="55" t="str">
        <f t="shared" si="26"/>
        <v>-</v>
      </c>
      <c r="Y131" s="55">
        <f>IF(ISBLANK($D131),0,VLOOKUP($D131,Listen!$A$2:$C$45,2,FALSE))</f>
        <v>0</v>
      </c>
      <c r="Z131" s="55">
        <f>IF(ISBLANK($D131),0,VLOOKUP($D131,Listen!$A$2:$C$45,3,FALSE))</f>
        <v>0</v>
      </c>
      <c r="AA131" s="45">
        <f t="shared" si="37"/>
        <v>0</v>
      </c>
      <c r="AB131" s="45">
        <f t="shared" si="37"/>
        <v>0</v>
      </c>
      <c r="AC131" s="45">
        <f>IFERROR(IF(OR($R131&lt;&gt;"Ja",VLOOKUP($D131,Listen!$A$2:$F$45,5,0)="Nein",E131&lt;IF(D131="LNG Anbindungsanlagen gemäß separater Festlegung",2022,2023)),$Y131,$W131),0)</f>
        <v>0</v>
      </c>
      <c r="AD131" s="45">
        <f>IFERROR(IF(OR($R131&lt;&gt;"Ja",VLOOKUP($D131,Listen!$A$2:$F$45,5,0)="Nein",E131&lt;IF(D131="LNG Anbindungsanlagen gemäß separater Festlegung",2022,2023)),$Y131,$W131),0)</f>
        <v>0</v>
      </c>
      <c r="AE131" s="45">
        <f>IFERROR(IF(OR($S131&lt;&gt;"Ja",VLOOKUP($D131,Listen!$A$2:$F$45,6,0)="Nein"),$Y131,$X131),0)</f>
        <v>0</v>
      </c>
      <c r="AF131" s="45">
        <f>IFERROR(IF(OR($S131&lt;&gt;"Ja",VLOOKUP($D131,Listen!$A$2:$F$45,6,0)="Nein"),$Y131,$X131),0)</f>
        <v>0</v>
      </c>
      <c r="AG131" s="45">
        <f>IFERROR(IF(OR($S131&lt;&gt;"Ja",VLOOKUP($D131,Listen!$A$2:$F$45,6,0)="Nein"),$Y131,$X131),0)</f>
        <v>0</v>
      </c>
      <c r="AH131" s="47">
        <f t="shared" si="38"/>
        <v>0</v>
      </c>
      <c r="AI131" s="122">
        <f>IFERROR(IF(VLOOKUP($D131,Listen!$A$2:$F$45,6,0)="Ja",MAX(BC131:BD131),D_SAV!$BC131),0)</f>
        <v>0</v>
      </c>
      <c r="AJ131" s="47">
        <f t="shared" si="39"/>
        <v>0</v>
      </c>
      <c r="AL131" s="262">
        <f t="shared" si="40"/>
        <v>0</v>
      </c>
      <c r="AM131" s="129">
        <f t="shared" si="27"/>
        <v>0</v>
      </c>
      <c r="AN131" s="263">
        <f t="shared" si="41"/>
        <v>0</v>
      </c>
      <c r="AO131" s="262">
        <f t="shared" si="28"/>
        <v>0</v>
      </c>
      <c r="AP131" s="129">
        <f t="shared" si="29"/>
        <v>0</v>
      </c>
      <c r="AQ131" s="263">
        <f t="shared" si="42"/>
        <v>0</v>
      </c>
      <c r="AR131" s="262">
        <f t="shared" si="30"/>
        <v>0</v>
      </c>
      <c r="AS131" s="129">
        <f t="shared" si="31"/>
        <v>0</v>
      </c>
      <c r="AT131" s="263">
        <f t="shared" si="43"/>
        <v>0</v>
      </c>
      <c r="AU131" s="262">
        <f t="shared" si="32"/>
        <v>0</v>
      </c>
      <c r="AV131" s="129">
        <f t="shared" si="33"/>
        <v>0</v>
      </c>
      <c r="AW131" s="263">
        <f t="shared" si="44"/>
        <v>0</v>
      </c>
      <c r="AX131" s="262">
        <f t="shared" si="34"/>
        <v>0</v>
      </c>
      <c r="AY131" s="129">
        <f t="shared" si="35"/>
        <v>0</v>
      </c>
      <c r="AZ131" s="129">
        <f t="shared" si="45"/>
        <v>0</v>
      </c>
      <c r="BA131" s="263">
        <f>IFERROR(IF(VLOOKUP($D131,Listen!$A$2:$F$45,6,0)="Ja",AX131-MAX(AY131:AZ131),AX131-AY131),0)</f>
        <v>0</v>
      </c>
      <c r="BB131" s="262">
        <f t="shared" si="46"/>
        <v>0</v>
      </c>
      <c r="BC131" s="129">
        <f t="shared" si="36"/>
        <v>0</v>
      </c>
      <c r="BD131" s="129">
        <f t="shared" si="47"/>
        <v>0</v>
      </c>
      <c r="BE131" s="263">
        <f>IFERROR(IF(VLOOKUP($D131,Listen!$A$2:$F$45,6,0)="Ja",BB131-MAX(BC131:BD131),BB131-BC131),0)</f>
        <v>0</v>
      </c>
    </row>
    <row r="132" spans="1:57" s="31" customFormat="1" x14ac:dyDescent="0.25">
      <c r="A132" s="189">
        <v>128</v>
      </c>
      <c r="B132" s="135" t="str">
        <f>IF(AND(E132&lt;&gt;0,D132&lt;&gt;0,F132&lt;&gt;0),IF(C132&lt;&gt;0,CONCATENATE(C132,"-AGr",VLOOKUP(D132,Listen!$A$2:$D$45,4,FALSE),"-",E132,"-",F132,),CONCATENATE("AGr",VLOOKUP(D132,Listen!$A$2:$D$45,4,FALSE),"-",E132,"-",F132)),"keine vollständige ID")</f>
        <v>keine vollständige ID</v>
      </c>
      <c r="C132" s="126"/>
      <c r="D132" s="275"/>
      <c r="E132" s="33"/>
      <c r="F132" s="130"/>
      <c r="G132" s="16"/>
      <c r="H132" s="16"/>
      <c r="I132" s="16"/>
      <c r="J132" s="16"/>
      <c r="K132" s="16"/>
      <c r="L132" s="94">
        <f>IF(E132&gt;A_Stammdaten!$B$10,0,G132+H132-J132)</f>
        <v>0</v>
      </c>
      <c r="M132" s="16"/>
      <c r="N132" s="16"/>
      <c r="O132" s="16"/>
      <c r="P132" s="54">
        <f t="shared" si="24"/>
        <v>0</v>
      </c>
      <c r="Q132" s="33"/>
      <c r="R132" s="33"/>
      <c r="S132" s="33"/>
      <c r="T132" s="33"/>
      <c r="U132" s="33"/>
      <c r="V132" s="33"/>
      <c r="W132" s="55" t="str">
        <f t="shared" si="25"/>
        <v>-</v>
      </c>
      <c r="X132" s="55" t="str">
        <f t="shared" si="26"/>
        <v>-</v>
      </c>
      <c r="Y132" s="55">
        <f>IF(ISBLANK($D132),0,VLOOKUP($D132,Listen!$A$2:$C$45,2,FALSE))</f>
        <v>0</v>
      </c>
      <c r="Z132" s="55">
        <f>IF(ISBLANK($D132),0,VLOOKUP($D132,Listen!$A$2:$C$45,3,FALSE))</f>
        <v>0</v>
      </c>
      <c r="AA132" s="45">
        <f t="shared" si="37"/>
        <v>0</v>
      </c>
      <c r="AB132" s="45">
        <f t="shared" si="37"/>
        <v>0</v>
      </c>
      <c r="AC132" s="45">
        <f>IFERROR(IF(OR($R132&lt;&gt;"Ja",VLOOKUP($D132,Listen!$A$2:$F$45,5,0)="Nein",E132&lt;IF(D132="LNG Anbindungsanlagen gemäß separater Festlegung",2022,2023)),$Y132,$W132),0)</f>
        <v>0</v>
      </c>
      <c r="AD132" s="45">
        <f>IFERROR(IF(OR($R132&lt;&gt;"Ja",VLOOKUP($D132,Listen!$A$2:$F$45,5,0)="Nein",E132&lt;IF(D132="LNG Anbindungsanlagen gemäß separater Festlegung",2022,2023)),$Y132,$W132),0)</f>
        <v>0</v>
      </c>
      <c r="AE132" s="45">
        <f>IFERROR(IF(OR($S132&lt;&gt;"Ja",VLOOKUP($D132,Listen!$A$2:$F$45,6,0)="Nein"),$Y132,$X132),0)</f>
        <v>0</v>
      </c>
      <c r="AF132" s="45">
        <f>IFERROR(IF(OR($S132&lt;&gt;"Ja",VLOOKUP($D132,Listen!$A$2:$F$45,6,0)="Nein"),$Y132,$X132),0)</f>
        <v>0</v>
      </c>
      <c r="AG132" s="45">
        <f>IFERROR(IF(OR($S132&lt;&gt;"Ja",VLOOKUP($D132,Listen!$A$2:$F$45,6,0)="Nein"),$Y132,$X132),0)</f>
        <v>0</v>
      </c>
      <c r="AH132" s="47">
        <f t="shared" si="38"/>
        <v>0</v>
      </c>
      <c r="AI132" s="122">
        <f>IFERROR(IF(VLOOKUP($D132,Listen!$A$2:$F$45,6,0)="Ja",MAX(BC132:BD132),D_SAV!$BC132),0)</f>
        <v>0</v>
      </c>
      <c r="AJ132" s="47">
        <f t="shared" si="39"/>
        <v>0</v>
      </c>
      <c r="AL132" s="262">
        <f t="shared" si="40"/>
        <v>0</v>
      </c>
      <c r="AM132" s="129">
        <f t="shared" si="27"/>
        <v>0</v>
      </c>
      <c r="AN132" s="263">
        <f t="shared" si="41"/>
        <v>0</v>
      </c>
      <c r="AO132" s="262">
        <f t="shared" si="28"/>
        <v>0</v>
      </c>
      <c r="AP132" s="129">
        <f t="shared" si="29"/>
        <v>0</v>
      </c>
      <c r="AQ132" s="263">
        <f t="shared" si="42"/>
        <v>0</v>
      </c>
      <c r="AR132" s="262">
        <f t="shared" si="30"/>
        <v>0</v>
      </c>
      <c r="AS132" s="129">
        <f t="shared" si="31"/>
        <v>0</v>
      </c>
      <c r="AT132" s="263">
        <f t="shared" si="43"/>
        <v>0</v>
      </c>
      <c r="AU132" s="262">
        <f t="shared" si="32"/>
        <v>0</v>
      </c>
      <c r="AV132" s="129">
        <f t="shared" si="33"/>
        <v>0</v>
      </c>
      <c r="AW132" s="263">
        <f t="shared" si="44"/>
        <v>0</v>
      </c>
      <c r="AX132" s="262">
        <f t="shared" si="34"/>
        <v>0</v>
      </c>
      <c r="AY132" s="129">
        <f t="shared" si="35"/>
        <v>0</v>
      </c>
      <c r="AZ132" s="129">
        <f t="shared" si="45"/>
        <v>0</v>
      </c>
      <c r="BA132" s="263">
        <f>IFERROR(IF(VLOOKUP($D132,Listen!$A$2:$F$45,6,0)="Ja",AX132-MAX(AY132:AZ132),AX132-AY132),0)</f>
        <v>0</v>
      </c>
      <c r="BB132" s="262">
        <f t="shared" si="46"/>
        <v>0</v>
      </c>
      <c r="BC132" s="129">
        <f t="shared" si="36"/>
        <v>0</v>
      </c>
      <c r="BD132" s="129">
        <f t="shared" si="47"/>
        <v>0</v>
      </c>
      <c r="BE132" s="263">
        <f>IFERROR(IF(VLOOKUP($D132,Listen!$A$2:$F$45,6,0)="Ja",BB132-MAX(BC132:BD132),BB132-BC132),0)</f>
        <v>0</v>
      </c>
    </row>
    <row r="133" spans="1:57" s="31" customFormat="1" x14ac:dyDescent="0.25">
      <c r="A133" s="189">
        <v>129</v>
      </c>
      <c r="B133" s="135" t="str">
        <f>IF(AND(E133&lt;&gt;0,D133&lt;&gt;0,F133&lt;&gt;0),IF(C133&lt;&gt;0,CONCATENATE(C133,"-AGr",VLOOKUP(D133,Listen!$A$2:$D$45,4,FALSE),"-",E133,"-",F133,),CONCATENATE("AGr",VLOOKUP(D133,Listen!$A$2:$D$45,4,FALSE),"-",E133,"-",F133)),"keine vollständige ID")</f>
        <v>keine vollständige ID</v>
      </c>
      <c r="C133" s="126"/>
      <c r="D133" s="275"/>
      <c r="E133" s="33"/>
      <c r="F133" s="130"/>
      <c r="G133" s="16"/>
      <c r="H133" s="16"/>
      <c r="I133" s="16"/>
      <c r="J133" s="16"/>
      <c r="K133" s="16"/>
      <c r="L133" s="94">
        <f>IF(E133&gt;A_Stammdaten!$B$10,0,G133+H133-J133)</f>
        <v>0</v>
      </c>
      <c r="M133" s="16"/>
      <c r="N133" s="16"/>
      <c r="O133" s="16"/>
      <c r="P133" s="54">
        <f t="shared" ref="P133:P196" si="48">L133-SUM(M133:O133)</f>
        <v>0</v>
      </c>
      <c r="Q133" s="33"/>
      <c r="R133" s="33"/>
      <c r="S133" s="33"/>
      <c r="T133" s="33"/>
      <c r="U133" s="33"/>
      <c r="V133" s="33"/>
      <c r="W133" s="55" t="str">
        <f t="shared" ref="W133:W196" si="49">IF($R133="Ja",MIN(2044-$E133+1,Y133),"-")</f>
        <v>-</v>
      </c>
      <c r="X133" s="55" t="str">
        <f t="shared" ref="X133:X196" si="50">IF($V133="","-",MIN($V133-$E133+1,Y133))</f>
        <v>-</v>
      </c>
      <c r="Y133" s="55">
        <f>IF(ISBLANK($D133),0,VLOOKUP($D133,Listen!$A$2:$C$45,2,FALSE))</f>
        <v>0</v>
      </c>
      <c r="Z133" s="55">
        <f>IF(ISBLANK($D133),0,VLOOKUP($D133,Listen!$A$2:$C$45,3,FALSE))</f>
        <v>0</v>
      </c>
      <c r="AA133" s="45">
        <f t="shared" si="37"/>
        <v>0</v>
      </c>
      <c r="AB133" s="45">
        <f t="shared" si="37"/>
        <v>0</v>
      </c>
      <c r="AC133" s="45">
        <f>IFERROR(IF(OR($R133&lt;&gt;"Ja",VLOOKUP($D133,Listen!$A$2:$F$45,5,0)="Nein",E133&lt;IF(D133="LNG Anbindungsanlagen gemäß separater Festlegung",2022,2023)),$Y133,$W133),0)</f>
        <v>0</v>
      </c>
      <c r="AD133" s="45">
        <f>IFERROR(IF(OR($R133&lt;&gt;"Ja",VLOOKUP($D133,Listen!$A$2:$F$45,5,0)="Nein",E133&lt;IF(D133="LNG Anbindungsanlagen gemäß separater Festlegung",2022,2023)),$Y133,$W133),0)</f>
        <v>0</v>
      </c>
      <c r="AE133" s="45">
        <f>IFERROR(IF(OR($S133&lt;&gt;"Ja",VLOOKUP($D133,Listen!$A$2:$F$45,6,0)="Nein"),$Y133,$X133),0)</f>
        <v>0</v>
      </c>
      <c r="AF133" s="45">
        <f>IFERROR(IF(OR($S133&lt;&gt;"Ja",VLOOKUP($D133,Listen!$A$2:$F$45,6,0)="Nein"),$Y133,$X133),0)</f>
        <v>0</v>
      </c>
      <c r="AG133" s="45">
        <f>IFERROR(IF(OR($S133&lt;&gt;"Ja",VLOOKUP($D133,Listen!$A$2:$F$45,6,0)="Nein"),$Y133,$X133),0)</f>
        <v>0</v>
      </c>
      <c r="AH133" s="47">
        <f t="shared" si="38"/>
        <v>0</v>
      </c>
      <c r="AI133" s="122">
        <f>IFERROR(IF(VLOOKUP($D133,Listen!$A$2:$F$45,6,0)="Ja",MAX(BC133:BD133),D_SAV!$BC133),0)</f>
        <v>0</v>
      </c>
      <c r="AJ133" s="47">
        <f t="shared" si="39"/>
        <v>0</v>
      </c>
      <c r="AL133" s="262">
        <f t="shared" si="40"/>
        <v>0</v>
      </c>
      <c r="AM133" s="129">
        <f t="shared" ref="AM133:AM196" si="51">IF(AL133=0,0,IF($AA133-(AL$3-$E133)&lt;=0,AL133,AL133/($AA133-(AL$3-$E133))))</f>
        <v>0</v>
      </c>
      <c r="AN133" s="263">
        <f t="shared" si="41"/>
        <v>0</v>
      </c>
      <c r="AO133" s="262">
        <f t="shared" ref="AO133:AO196" si="52">AN133+IF($E133=AO$3,$P133,0)</f>
        <v>0</v>
      </c>
      <c r="AP133" s="129">
        <f t="shared" ref="AP133:AP196" si="53">IF(AO133=0,0,IF($AB133-(AO$3-$E133)&lt;=0,AO133,AO133/($AB133-(AO$3-$E133))))</f>
        <v>0</v>
      </c>
      <c r="AQ133" s="263">
        <f t="shared" si="42"/>
        <v>0</v>
      </c>
      <c r="AR133" s="262">
        <f t="shared" ref="AR133:AR196" si="54">AQ133+IF($E133=AR$3,$P133,0)</f>
        <v>0</v>
      </c>
      <c r="AS133" s="129">
        <f t="shared" ref="AS133:AS196" si="55">IF(AR133=0,0,IF($AC133-(AR$3-$E133)&lt;=0,AR133,AR133/($AC133-(AR$3-$E133))))</f>
        <v>0</v>
      </c>
      <c r="AT133" s="263">
        <f t="shared" si="43"/>
        <v>0</v>
      </c>
      <c r="AU133" s="262">
        <f t="shared" ref="AU133:AU196" si="56">AT133+IF($E133=AU$3,$P133,0)</f>
        <v>0</v>
      </c>
      <c r="AV133" s="129">
        <f t="shared" ref="AV133:AV196" si="57">IF(AU133=0,0,IF($AD133-(AU$3-$E133)&lt;=0,AU133,AU133/($AD133-(AU$3-$E133))))</f>
        <v>0</v>
      </c>
      <c r="AW133" s="263">
        <f t="shared" si="44"/>
        <v>0</v>
      </c>
      <c r="AX133" s="262">
        <f t="shared" ref="AX133:AX196" si="58">AW133+IF($E133=AX$3,$P133,0)</f>
        <v>0</v>
      </c>
      <c r="AY133" s="129">
        <f t="shared" ref="AY133:AY196" si="59">IF(AX133=0,0,IF($AE133-(AX$3-$E133)&lt;=0,AX133,AX133/($AE133-(AX$3-$E133))))</f>
        <v>0</v>
      </c>
      <c r="AZ133" s="129">
        <f t="shared" si="45"/>
        <v>0</v>
      </c>
      <c r="BA133" s="263">
        <f>IFERROR(IF(VLOOKUP($D133,Listen!$A$2:$F$45,6,0)="Ja",AX133-MAX(AY133:AZ133),AX133-AY133),0)</f>
        <v>0</v>
      </c>
      <c r="BB133" s="262">
        <f t="shared" si="46"/>
        <v>0</v>
      </c>
      <c r="BC133" s="129">
        <f t="shared" ref="BC133:BC196" si="60">IF(BB133=0,0,IF($AE133-(BB$3-$E133)&lt;=0,BB133,BB133/($AE133-(BB$3-$E133))))</f>
        <v>0</v>
      </c>
      <c r="BD133" s="129">
        <f t="shared" si="47"/>
        <v>0</v>
      </c>
      <c r="BE133" s="263">
        <f>IFERROR(IF(VLOOKUP($D133,Listen!$A$2:$F$45,6,0)="Ja",BB133-MAX(BC133:BD133),BB133-BC133),0)</f>
        <v>0</v>
      </c>
    </row>
    <row r="134" spans="1:57" s="31" customFormat="1" x14ac:dyDescent="0.25">
      <c r="A134" s="189">
        <v>130</v>
      </c>
      <c r="B134" s="135" t="str">
        <f>IF(AND(E134&lt;&gt;0,D134&lt;&gt;0,F134&lt;&gt;0),IF(C134&lt;&gt;0,CONCATENATE(C134,"-AGr",VLOOKUP(D134,Listen!$A$2:$D$45,4,FALSE),"-",E134,"-",F134,),CONCATENATE("AGr",VLOOKUP(D134,Listen!$A$2:$D$45,4,FALSE),"-",E134,"-",F134)),"keine vollständige ID")</f>
        <v>keine vollständige ID</v>
      </c>
      <c r="C134" s="126"/>
      <c r="D134" s="275"/>
      <c r="E134" s="33"/>
      <c r="F134" s="130"/>
      <c r="G134" s="16"/>
      <c r="H134" s="16"/>
      <c r="I134" s="16"/>
      <c r="J134" s="16"/>
      <c r="K134" s="16"/>
      <c r="L134" s="94">
        <f>IF(E134&gt;A_Stammdaten!$B$10,0,G134+H134-J134)</f>
        <v>0</v>
      </c>
      <c r="M134" s="16"/>
      <c r="N134" s="16"/>
      <c r="O134" s="16"/>
      <c r="P134" s="54">
        <f t="shared" si="48"/>
        <v>0</v>
      </c>
      <c r="Q134" s="33"/>
      <c r="R134" s="33"/>
      <c r="S134" s="33"/>
      <c r="T134" s="33"/>
      <c r="U134" s="33"/>
      <c r="V134" s="33"/>
      <c r="W134" s="55" t="str">
        <f t="shared" si="49"/>
        <v>-</v>
      </c>
      <c r="X134" s="55" t="str">
        <f t="shared" si="50"/>
        <v>-</v>
      </c>
      <c r="Y134" s="55">
        <f>IF(ISBLANK($D134),0,VLOOKUP($D134,Listen!$A$2:$C$45,2,FALSE))</f>
        <v>0</v>
      </c>
      <c r="Z134" s="55">
        <f>IF(ISBLANK($D134),0,VLOOKUP($D134,Listen!$A$2:$C$45,3,FALSE))</f>
        <v>0</v>
      </c>
      <c r="AA134" s="45">
        <f t="shared" ref="AA134:AB197" si="61">IFERROR($Y134,0)</f>
        <v>0</v>
      </c>
      <c r="AB134" s="45">
        <f t="shared" si="61"/>
        <v>0</v>
      </c>
      <c r="AC134" s="45">
        <f>IFERROR(IF(OR($R134&lt;&gt;"Ja",VLOOKUP($D134,Listen!$A$2:$F$45,5,0)="Nein",E134&lt;IF(D134="LNG Anbindungsanlagen gemäß separater Festlegung",2022,2023)),$Y134,$W134),0)</f>
        <v>0</v>
      </c>
      <c r="AD134" s="45">
        <f>IFERROR(IF(OR($R134&lt;&gt;"Ja",VLOOKUP($D134,Listen!$A$2:$F$45,5,0)="Nein",E134&lt;IF(D134="LNG Anbindungsanlagen gemäß separater Festlegung",2022,2023)),$Y134,$W134),0)</f>
        <v>0</v>
      </c>
      <c r="AE134" s="45">
        <f>IFERROR(IF(OR($S134&lt;&gt;"Ja",VLOOKUP($D134,Listen!$A$2:$F$45,6,0)="Nein"),$Y134,$X134),0)</f>
        <v>0</v>
      </c>
      <c r="AF134" s="45">
        <f>IFERROR(IF(OR($S134&lt;&gt;"Ja",VLOOKUP($D134,Listen!$A$2:$F$45,6,0)="Nein"),$Y134,$X134),0)</f>
        <v>0</v>
      </c>
      <c r="AG134" s="45">
        <f>IFERROR(IF(OR($S134&lt;&gt;"Ja",VLOOKUP($D134,Listen!$A$2:$F$45,6,0)="Nein"),$Y134,$X134),0)</f>
        <v>0</v>
      </c>
      <c r="AH134" s="47">
        <f t="shared" ref="AH134:AH197" si="62">BB134</f>
        <v>0</v>
      </c>
      <c r="AI134" s="122">
        <f>IFERROR(IF(VLOOKUP($D134,Listen!$A$2:$F$45,6,0)="Ja",MAX(BC134:BD134),D_SAV!$BC134),0)</f>
        <v>0</v>
      </c>
      <c r="AJ134" s="47">
        <f t="shared" ref="AJ134:AJ197" si="63">BE134</f>
        <v>0</v>
      </c>
      <c r="AL134" s="262">
        <f t="shared" ref="AL134:AL197" si="64">IF($E134=AL$3,$P134,0)</f>
        <v>0</v>
      </c>
      <c r="AM134" s="129">
        <f t="shared" si="51"/>
        <v>0</v>
      </c>
      <c r="AN134" s="263">
        <f t="shared" ref="AN134:AN197" si="65">AL134-AM134</f>
        <v>0</v>
      </c>
      <c r="AO134" s="262">
        <f t="shared" si="52"/>
        <v>0</v>
      </c>
      <c r="AP134" s="129">
        <f t="shared" si="53"/>
        <v>0</v>
      </c>
      <c r="AQ134" s="263">
        <f t="shared" ref="AQ134:AQ197" si="66">AO134-AP134</f>
        <v>0</v>
      </c>
      <c r="AR134" s="262">
        <f t="shared" si="54"/>
        <v>0</v>
      </c>
      <c r="AS134" s="129">
        <f t="shared" si="55"/>
        <v>0</v>
      </c>
      <c r="AT134" s="263">
        <f t="shared" ref="AT134:AT197" si="67">AR134-AS134</f>
        <v>0</v>
      </c>
      <c r="AU134" s="262">
        <f t="shared" si="56"/>
        <v>0</v>
      </c>
      <c r="AV134" s="129">
        <f t="shared" si="57"/>
        <v>0</v>
      </c>
      <c r="AW134" s="263">
        <f t="shared" ref="AW134:AW197" si="68">AU134-AV134</f>
        <v>0</v>
      </c>
      <c r="AX134" s="262">
        <f t="shared" si="58"/>
        <v>0</v>
      </c>
      <c r="AY134" s="129">
        <f t="shared" si="59"/>
        <v>0</v>
      </c>
      <c r="AZ134" s="129">
        <f t="shared" ref="AZ134:AZ197" si="69">AX134*$U134/100</f>
        <v>0</v>
      </c>
      <c r="BA134" s="263">
        <f>IFERROR(IF(VLOOKUP($D134,Listen!$A$2:$F$45,6,0)="Ja",AX134-MAX(AY134:AZ134),AX134-AY134),0)</f>
        <v>0</v>
      </c>
      <c r="BB134" s="262">
        <f t="shared" ref="BB134:BB197" si="70">IF(E134=$BB$3,P134,Q134)</f>
        <v>0</v>
      </c>
      <c r="BC134" s="129">
        <f t="shared" si="60"/>
        <v>0</v>
      </c>
      <c r="BD134" s="129">
        <f t="shared" ref="BD134:BD197" si="71">BB134*$U134/100</f>
        <v>0</v>
      </c>
      <c r="BE134" s="263">
        <f>IFERROR(IF(VLOOKUP($D134,Listen!$A$2:$F$45,6,0)="Ja",BB134-MAX(BC134:BD134),BB134-BC134),0)</f>
        <v>0</v>
      </c>
    </row>
    <row r="135" spans="1:57" s="31" customFormat="1" x14ac:dyDescent="0.25">
      <c r="A135" s="189">
        <v>131</v>
      </c>
      <c r="B135" s="135" t="str">
        <f>IF(AND(E135&lt;&gt;0,D135&lt;&gt;0,F135&lt;&gt;0),IF(C135&lt;&gt;0,CONCATENATE(C135,"-AGr",VLOOKUP(D135,Listen!$A$2:$D$45,4,FALSE),"-",E135,"-",F135,),CONCATENATE("AGr",VLOOKUP(D135,Listen!$A$2:$D$45,4,FALSE),"-",E135,"-",F135)),"keine vollständige ID")</f>
        <v>keine vollständige ID</v>
      </c>
      <c r="C135" s="126"/>
      <c r="D135" s="275"/>
      <c r="E135" s="33"/>
      <c r="F135" s="130"/>
      <c r="G135" s="16"/>
      <c r="H135" s="16"/>
      <c r="I135" s="16"/>
      <c r="J135" s="16"/>
      <c r="K135" s="16"/>
      <c r="L135" s="94">
        <f>IF(E135&gt;A_Stammdaten!$B$10,0,G135+H135-J135)</f>
        <v>0</v>
      </c>
      <c r="M135" s="16"/>
      <c r="N135" s="16"/>
      <c r="O135" s="16"/>
      <c r="P135" s="54">
        <f t="shared" si="48"/>
        <v>0</v>
      </c>
      <c r="Q135" s="33"/>
      <c r="R135" s="33"/>
      <c r="S135" s="33"/>
      <c r="T135" s="33"/>
      <c r="U135" s="33"/>
      <c r="V135" s="33"/>
      <c r="W135" s="55" t="str">
        <f t="shared" si="49"/>
        <v>-</v>
      </c>
      <c r="X135" s="55" t="str">
        <f t="shared" si="50"/>
        <v>-</v>
      </c>
      <c r="Y135" s="55">
        <f>IF(ISBLANK($D135),0,VLOOKUP($D135,Listen!$A$2:$C$45,2,FALSE))</f>
        <v>0</v>
      </c>
      <c r="Z135" s="55">
        <f>IF(ISBLANK($D135),0,VLOOKUP($D135,Listen!$A$2:$C$45,3,FALSE))</f>
        <v>0</v>
      </c>
      <c r="AA135" s="45">
        <f t="shared" si="61"/>
        <v>0</v>
      </c>
      <c r="AB135" s="45">
        <f t="shared" si="61"/>
        <v>0</v>
      </c>
      <c r="AC135" s="45">
        <f>IFERROR(IF(OR($R135&lt;&gt;"Ja",VLOOKUP($D135,Listen!$A$2:$F$45,5,0)="Nein",E135&lt;IF(D135="LNG Anbindungsanlagen gemäß separater Festlegung",2022,2023)),$Y135,$W135),0)</f>
        <v>0</v>
      </c>
      <c r="AD135" s="45">
        <f>IFERROR(IF(OR($R135&lt;&gt;"Ja",VLOOKUP($D135,Listen!$A$2:$F$45,5,0)="Nein",E135&lt;IF(D135="LNG Anbindungsanlagen gemäß separater Festlegung",2022,2023)),$Y135,$W135),0)</f>
        <v>0</v>
      </c>
      <c r="AE135" s="45">
        <f>IFERROR(IF(OR($S135&lt;&gt;"Ja",VLOOKUP($D135,Listen!$A$2:$F$45,6,0)="Nein"),$Y135,$X135),0)</f>
        <v>0</v>
      </c>
      <c r="AF135" s="45">
        <f>IFERROR(IF(OR($S135&lt;&gt;"Ja",VLOOKUP($D135,Listen!$A$2:$F$45,6,0)="Nein"),$Y135,$X135),0)</f>
        <v>0</v>
      </c>
      <c r="AG135" s="45">
        <f>IFERROR(IF(OR($S135&lt;&gt;"Ja",VLOOKUP($D135,Listen!$A$2:$F$45,6,0)="Nein"),$Y135,$X135),0)</f>
        <v>0</v>
      </c>
      <c r="AH135" s="47">
        <f t="shared" si="62"/>
        <v>0</v>
      </c>
      <c r="AI135" s="122">
        <f>IFERROR(IF(VLOOKUP($D135,Listen!$A$2:$F$45,6,0)="Ja",MAX(BC135:BD135),D_SAV!$BC135),0)</f>
        <v>0</v>
      </c>
      <c r="AJ135" s="47">
        <f t="shared" si="63"/>
        <v>0</v>
      </c>
      <c r="AL135" s="262">
        <f t="shared" si="64"/>
        <v>0</v>
      </c>
      <c r="AM135" s="129">
        <f t="shared" si="51"/>
        <v>0</v>
      </c>
      <c r="AN135" s="263">
        <f t="shared" si="65"/>
        <v>0</v>
      </c>
      <c r="AO135" s="262">
        <f t="shared" si="52"/>
        <v>0</v>
      </c>
      <c r="AP135" s="129">
        <f t="shared" si="53"/>
        <v>0</v>
      </c>
      <c r="AQ135" s="263">
        <f t="shared" si="66"/>
        <v>0</v>
      </c>
      <c r="AR135" s="262">
        <f t="shared" si="54"/>
        <v>0</v>
      </c>
      <c r="AS135" s="129">
        <f t="shared" si="55"/>
        <v>0</v>
      </c>
      <c r="AT135" s="263">
        <f t="shared" si="67"/>
        <v>0</v>
      </c>
      <c r="AU135" s="262">
        <f t="shared" si="56"/>
        <v>0</v>
      </c>
      <c r="AV135" s="129">
        <f t="shared" si="57"/>
        <v>0</v>
      </c>
      <c r="AW135" s="263">
        <f t="shared" si="68"/>
        <v>0</v>
      </c>
      <c r="AX135" s="262">
        <f t="shared" si="58"/>
        <v>0</v>
      </c>
      <c r="AY135" s="129">
        <f t="shared" si="59"/>
        <v>0</v>
      </c>
      <c r="AZ135" s="129">
        <f t="shared" si="69"/>
        <v>0</v>
      </c>
      <c r="BA135" s="263">
        <f>IFERROR(IF(VLOOKUP($D135,Listen!$A$2:$F$45,6,0)="Ja",AX135-MAX(AY135:AZ135),AX135-AY135),0)</f>
        <v>0</v>
      </c>
      <c r="BB135" s="262">
        <f t="shared" si="70"/>
        <v>0</v>
      </c>
      <c r="BC135" s="129">
        <f t="shared" si="60"/>
        <v>0</v>
      </c>
      <c r="BD135" s="129">
        <f t="shared" si="71"/>
        <v>0</v>
      </c>
      <c r="BE135" s="263">
        <f>IFERROR(IF(VLOOKUP($D135,Listen!$A$2:$F$45,6,0)="Ja",BB135-MAX(BC135:BD135),BB135-BC135),0)</f>
        <v>0</v>
      </c>
    </row>
    <row r="136" spans="1:57" s="31" customFormat="1" x14ac:dyDescent="0.25">
      <c r="A136" s="189">
        <v>132</v>
      </c>
      <c r="B136" s="135" t="str">
        <f>IF(AND(E136&lt;&gt;0,D136&lt;&gt;0,F136&lt;&gt;0),IF(C136&lt;&gt;0,CONCATENATE(C136,"-AGr",VLOOKUP(D136,Listen!$A$2:$D$45,4,FALSE),"-",E136,"-",F136,),CONCATENATE("AGr",VLOOKUP(D136,Listen!$A$2:$D$45,4,FALSE),"-",E136,"-",F136)),"keine vollständige ID")</f>
        <v>keine vollständige ID</v>
      </c>
      <c r="C136" s="126"/>
      <c r="D136" s="275"/>
      <c r="E136" s="33"/>
      <c r="F136" s="130"/>
      <c r="G136" s="16"/>
      <c r="H136" s="16"/>
      <c r="I136" s="16"/>
      <c r="J136" s="16"/>
      <c r="K136" s="16"/>
      <c r="L136" s="94">
        <f>IF(E136&gt;A_Stammdaten!$B$10,0,G136+H136-J136)</f>
        <v>0</v>
      </c>
      <c r="M136" s="16"/>
      <c r="N136" s="16"/>
      <c r="O136" s="16"/>
      <c r="P136" s="54">
        <f t="shared" si="48"/>
        <v>0</v>
      </c>
      <c r="Q136" s="33"/>
      <c r="R136" s="33"/>
      <c r="S136" s="33"/>
      <c r="T136" s="33"/>
      <c r="U136" s="33"/>
      <c r="V136" s="33"/>
      <c r="W136" s="55" t="str">
        <f t="shared" si="49"/>
        <v>-</v>
      </c>
      <c r="X136" s="55" t="str">
        <f t="shared" si="50"/>
        <v>-</v>
      </c>
      <c r="Y136" s="55">
        <f>IF(ISBLANK($D136),0,VLOOKUP($D136,Listen!$A$2:$C$45,2,FALSE))</f>
        <v>0</v>
      </c>
      <c r="Z136" s="55">
        <f>IF(ISBLANK($D136),0,VLOOKUP($D136,Listen!$A$2:$C$45,3,FALSE))</f>
        <v>0</v>
      </c>
      <c r="AA136" s="45">
        <f t="shared" si="61"/>
        <v>0</v>
      </c>
      <c r="AB136" s="45">
        <f t="shared" si="61"/>
        <v>0</v>
      </c>
      <c r="AC136" s="45">
        <f>IFERROR(IF(OR($R136&lt;&gt;"Ja",VLOOKUP($D136,Listen!$A$2:$F$45,5,0)="Nein",E136&lt;IF(D136="LNG Anbindungsanlagen gemäß separater Festlegung",2022,2023)),$Y136,$W136),0)</f>
        <v>0</v>
      </c>
      <c r="AD136" s="45">
        <f>IFERROR(IF(OR($R136&lt;&gt;"Ja",VLOOKUP($D136,Listen!$A$2:$F$45,5,0)="Nein",E136&lt;IF(D136="LNG Anbindungsanlagen gemäß separater Festlegung",2022,2023)),$Y136,$W136),0)</f>
        <v>0</v>
      </c>
      <c r="AE136" s="45">
        <f>IFERROR(IF(OR($S136&lt;&gt;"Ja",VLOOKUP($D136,Listen!$A$2:$F$45,6,0)="Nein"),$Y136,$X136),0)</f>
        <v>0</v>
      </c>
      <c r="AF136" s="45">
        <f>IFERROR(IF(OR($S136&lt;&gt;"Ja",VLOOKUP($D136,Listen!$A$2:$F$45,6,0)="Nein"),$Y136,$X136),0)</f>
        <v>0</v>
      </c>
      <c r="AG136" s="45">
        <f>IFERROR(IF(OR($S136&lt;&gt;"Ja",VLOOKUP($D136,Listen!$A$2:$F$45,6,0)="Nein"),$Y136,$X136),0)</f>
        <v>0</v>
      </c>
      <c r="AH136" s="47">
        <f t="shared" si="62"/>
        <v>0</v>
      </c>
      <c r="AI136" s="122">
        <f>IFERROR(IF(VLOOKUP($D136,Listen!$A$2:$F$45,6,0)="Ja",MAX(BC136:BD136),D_SAV!$BC136),0)</f>
        <v>0</v>
      </c>
      <c r="AJ136" s="47">
        <f t="shared" si="63"/>
        <v>0</v>
      </c>
      <c r="AL136" s="262">
        <f t="shared" si="64"/>
        <v>0</v>
      </c>
      <c r="AM136" s="129">
        <f t="shared" si="51"/>
        <v>0</v>
      </c>
      <c r="AN136" s="263">
        <f t="shared" si="65"/>
        <v>0</v>
      </c>
      <c r="AO136" s="262">
        <f t="shared" si="52"/>
        <v>0</v>
      </c>
      <c r="AP136" s="129">
        <f t="shared" si="53"/>
        <v>0</v>
      </c>
      <c r="AQ136" s="263">
        <f t="shared" si="66"/>
        <v>0</v>
      </c>
      <c r="AR136" s="262">
        <f t="shared" si="54"/>
        <v>0</v>
      </c>
      <c r="AS136" s="129">
        <f t="shared" si="55"/>
        <v>0</v>
      </c>
      <c r="AT136" s="263">
        <f t="shared" si="67"/>
        <v>0</v>
      </c>
      <c r="AU136" s="262">
        <f t="shared" si="56"/>
        <v>0</v>
      </c>
      <c r="AV136" s="129">
        <f t="shared" si="57"/>
        <v>0</v>
      </c>
      <c r="AW136" s="263">
        <f t="shared" si="68"/>
        <v>0</v>
      </c>
      <c r="AX136" s="262">
        <f t="shared" si="58"/>
        <v>0</v>
      </c>
      <c r="AY136" s="129">
        <f t="shared" si="59"/>
        <v>0</v>
      </c>
      <c r="AZ136" s="129">
        <f t="shared" si="69"/>
        <v>0</v>
      </c>
      <c r="BA136" s="263">
        <f>IFERROR(IF(VLOOKUP($D136,Listen!$A$2:$F$45,6,0)="Ja",AX136-MAX(AY136:AZ136),AX136-AY136),0)</f>
        <v>0</v>
      </c>
      <c r="BB136" s="262">
        <f t="shared" si="70"/>
        <v>0</v>
      </c>
      <c r="BC136" s="129">
        <f t="shared" si="60"/>
        <v>0</v>
      </c>
      <c r="BD136" s="129">
        <f t="shared" si="71"/>
        <v>0</v>
      </c>
      <c r="BE136" s="263">
        <f>IFERROR(IF(VLOOKUP($D136,Listen!$A$2:$F$45,6,0)="Ja",BB136-MAX(BC136:BD136),BB136-BC136),0)</f>
        <v>0</v>
      </c>
    </row>
    <row r="137" spans="1:57" s="31" customFormat="1" x14ac:dyDescent="0.25">
      <c r="A137" s="189">
        <v>133</v>
      </c>
      <c r="B137" s="135" t="str">
        <f>IF(AND(E137&lt;&gt;0,D137&lt;&gt;0,F137&lt;&gt;0),IF(C137&lt;&gt;0,CONCATENATE(C137,"-AGr",VLOOKUP(D137,Listen!$A$2:$D$45,4,FALSE),"-",E137,"-",F137,),CONCATENATE("AGr",VLOOKUP(D137,Listen!$A$2:$D$45,4,FALSE),"-",E137,"-",F137)),"keine vollständige ID")</f>
        <v>keine vollständige ID</v>
      </c>
      <c r="C137" s="126"/>
      <c r="D137" s="275"/>
      <c r="E137" s="33"/>
      <c r="F137" s="130"/>
      <c r="G137" s="16"/>
      <c r="H137" s="16"/>
      <c r="I137" s="16"/>
      <c r="J137" s="16"/>
      <c r="K137" s="16"/>
      <c r="L137" s="94">
        <f>IF(E137&gt;A_Stammdaten!$B$10,0,G137+H137-J137)</f>
        <v>0</v>
      </c>
      <c r="M137" s="16"/>
      <c r="N137" s="16"/>
      <c r="O137" s="16"/>
      <c r="P137" s="54">
        <f t="shared" si="48"/>
        <v>0</v>
      </c>
      <c r="Q137" s="33"/>
      <c r="R137" s="33"/>
      <c r="S137" s="33"/>
      <c r="T137" s="33"/>
      <c r="U137" s="33"/>
      <c r="V137" s="33"/>
      <c r="W137" s="55" t="str">
        <f t="shared" si="49"/>
        <v>-</v>
      </c>
      <c r="X137" s="55" t="str">
        <f t="shared" si="50"/>
        <v>-</v>
      </c>
      <c r="Y137" s="55">
        <f>IF(ISBLANK($D137),0,VLOOKUP($D137,Listen!$A$2:$C$45,2,FALSE))</f>
        <v>0</v>
      </c>
      <c r="Z137" s="55">
        <f>IF(ISBLANK($D137),0,VLOOKUP($D137,Listen!$A$2:$C$45,3,FALSE))</f>
        <v>0</v>
      </c>
      <c r="AA137" s="45">
        <f t="shared" si="61"/>
        <v>0</v>
      </c>
      <c r="AB137" s="45">
        <f t="shared" si="61"/>
        <v>0</v>
      </c>
      <c r="AC137" s="45">
        <f>IFERROR(IF(OR($R137&lt;&gt;"Ja",VLOOKUP($D137,Listen!$A$2:$F$45,5,0)="Nein",E137&lt;IF(D137="LNG Anbindungsanlagen gemäß separater Festlegung",2022,2023)),$Y137,$W137),0)</f>
        <v>0</v>
      </c>
      <c r="AD137" s="45">
        <f>IFERROR(IF(OR($R137&lt;&gt;"Ja",VLOOKUP($D137,Listen!$A$2:$F$45,5,0)="Nein",E137&lt;IF(D137="LNG Anbindungsanlagen gemäß separater Festlegung",2022,2023)),$Y137,$W137),0)</f>
        <v>0</v>
      </c>
      <c r="AE137" s="45">
        <f>IFERROR(IF(OR($S137&lt;&gt;"Ja",VLOOKUP($D137,Listen!$A$2:$F$45,6,0)="Nein"),$Y137,$X137),0)</f>
        <v>0</v>
      </c>
      <c r="AF137" s="45">
        <f>IFERROR(IF(OR($S137&lt;&gt;"Ja",VLOOKUP($D137,Listen!$A$2:$F$45,6,0)="Nein"),$Y137,$X137),0)</f>
        <v>0</v>
      </c>
      <c r="AG137" s="45">
        <f>IFERROR(IF(OR($S137&lt;&gt;"Ja",VLOOKUP($D137,Listen!$A$2:$F$45,6,0)="Nein"),$Y137,$X137),0)</f>
        <v>0</v>
      </c>
      <c r="AH137" s="47">
        <f t="shared" si="62"/>
        <v>0</v>
      </c>
      <c r="AI137" s="122">
        <f>IFERROR(IF(VLOOKUP($D137,Listen!$A$2:$F$45,6,0)="Ja",MAX(BC137:BD137),D_SAV!$BC137),0)</f>
        <v>0</v>
      </c>
      <c r="AJ137" s="47">
        <f t="shared" si="63"/>
        <v>0</v>
      </c>
      <c r="AL137" s="262">
        <f t="shared" si="64"/>
        <v>0</v>
      </c>
      <c r="AM137" s="129">
        <f t="shared" si="51"/>
        <v>0</v>
      </c>
      <c r="AN137" s="263">
        <f t="shared" si="65"/>
        <v>0</v>
      </c>
      <c r="AO137" s="262">
        <f t="shared" si="52"/>
        <v>0</v>
      </c>
      <c r="AP137" s="129">
        <f t="shared" si="53"/>
        <v>0</v>
      </c>
      <c r="AQ137" s="263">
        <f t="shared" si="66"/>
        <v>0</v>
      </c>
      <c r="AR137" s="262">
        <f t="shared" si="54"/>
        <v>0</v>
      </c>
      <c r="AS137" s="129">
        <f t="shared" si="55"/>
        <v>0</v>
      </c>
      <c r="AT137" s="263">
        <f t="shared" si="67"/>
        <v>0</v>
      </c>
      <c r="AU137" s="262">
        <f t="shared" si="56"/>
        <v>0</v>
      </c>
      <c r="AV137" s="129">
        <f t="shared" si="57"/>
        <v>0</v>
      </c>
      <c r="AW137" s="263">
        <f t="shared" si="68"/>
        <v>0</v>
      </c>
      <c r="AX137" s="262">
        <f t="shared" si="58"/>
        <v>0</v>
      </c>
      <c r="AY137" s="129">
        <f t="shared" si="59"/>
        <v>0</v>
      </c>
      <c r="AZ137" s="129">
        <f t="shared" si="69"/>
        <v>0</v>
      </c>
      <c r="BA137" s="263">
        <f>IFERROR(IF(VLOOKUP($D137,Listen!$A$2:$F$45,6,0)="Ja",AX137-MAX(AY137:AZ137),AX137-AY137),0)</f>
        <v>0</v>
      </c>
      <c r="BB137" s="262">
        <f t="shared" si="70"/>
        <v>0</v>
      </c>
      <c r="BC137" s="129">
        <f t="shared" si="60"/>
        <v>0</v>
      </c>
      <c r="BD137" s="129">
        <f t="shared" si="71"/>
        <v>0</v>
      </c>
      <c r="BE137" s="263">
        <f>IFERROR(IF(VLOOKUP($D137,Listen!$A$2:$F$45,6,0)="Ja",BB137-MAX(BC137:BD137),BB137-BC137),0)</f>
        <v>0</v>
      </c>
    </row>
    <row r="138" spans="1:57" s="31" customFormat="1" x14ac:dyDescent="0.25">
      <c r="A138" s="189">
        <v>134</v>
      </c>
      <c r="B138" s="135" t="str">
        <f>IF(AND(E138&lt;&gt;0,D138&lt;&gt;0,F138&lt;&gt;0),IF(C138&lt;&gt;0,CONCATENATE(C138,"-AGr",VLOOKUP(D138,Listen!$A$2:$D$45,4,FALSE),"-",E138,"-",F138,),CONCATENATE("AGr",VLOOKUP(D138,Listen!$A$2:$D$45,4,FALSE),"-",E138,"-",F138)),"keine vollständige ID")</f>
        <v>keine vollständige ID</v>
      </c>
      <c r="C138" s="126"/>
      <c r="D138" s="275"/>
      <c r="E138" s="33"/>
      <c r="F138" s="130"/>
      <c r="G138" s="16"/>
      <c r="H138" s="16"/>
      <c r="I138" s="16"/>
      <c r="J138" s="16"/>
      <c r="K138" s="16"/>
      <c r="L138" s="94">
        <f>IF(E138&gt;A_Stammdaten!$B$10,0,G138+H138-J138)</f>
        <v>0</v>
      </c>
      <c r="M138" s="16"/>
      <c r="N138" s="16"/>
      <c r="O138" s="16"/>
      <c r="P138" s="54">
        <f t="shared" si="48"/>
        <v>0</v>
      </c>
      <c r="Q138" s="33"/>
      <c r="R138" s="33"/>
      <c r="S138" s="33"/>
      <c r="T138" s="33"/>
      <c r="U138" s="33"/>
      <c r="V138" s="33"/>
      <c r="W138" s="55" t="str">
        <f t="shared" si="49"/>
        <v>-</v>
      </c>
      <c r="X138" s="55" t="str">
        <f t="shared" si="50"/>
        <v>-</v>
      </c>
      <c r="Y138" s="55">
        <f>IF(ISBLANK($D138),0,VLOOKUP($D138,Listen!$A$2:$C$45,2,FALSE))</f>
        <v>0</v>
      </c>
      <c r="Z138" s="55">
        <f>IF(ISBLANK($D138),0,VLOOKUP($D138,Listen!$A$2:$C$45,3,FALSE))</f>
        <v>0</v>
      </c>
      <c r="AA138" s="45">
        <f t="shared" si="61"/>
        <v>0</v>
      </c>
      <c r="AB138" s="45">
        <f t="shared" si="61"/>
        <v>0</v>
      </c>
      <c r="AC138" s="45">
        <f>IFERROR(IF(OR($R138&lt;&gt;"Ja",VLOOKUP($D138,Listen!$A$2:$F$45,5,0)="Nein",E138&lt;IF(D138="LNG Anbindungsanlagen gemäß separater Festlegung",2022,2023)),$Y138,$W138),0)</f>
        <v>0</v>
      </c>
      <c r="AD138" s="45">
        <f>IFERROR(IF(OR($R138&lt;&gt;"Ja",VLOOKUP($D138,Listen!$A$2:$F$45,5,0)="Nein",E138&lt;IF(D138="LNG Anbindungsanlagen gemäß separater Festlegung",2022,2023)),$Y138,$W138),0)</f>
        <v>0</v>
      </c>
      <c r="AE138" s="45">
        <f>IFERROR(IF(OR($S138&lt;&gt;"Ja",VLOOKUP($D138,Listen!$A$2:$F$45,6,0)="Nein"),$Y138,$X138),0)</f>
        <v>0</v>
      </c>
      <c r="AF138" s="45">
        <f>IFERROR(IF(OR($S138&lt;&gt;"Ja",VLOOKUP($D138,Listen!$A$2:$F$45,6,0)="Nein"),$Y138,$X138),0)</f>
        <v>0</v>
      </c>
      <c r="AG138" s="45">
        <f>IFERROR(IF(OR($S138&lt;&gt;"Ja",VLOOKUP($D138,Listen!$A$2:$F$45,6,0)="Nein"),$Y138,$X138),0)</f>
        <v>0</v>
      </c>
      <c r="AH138" s="47">
        <f t="shared" si="62"/>
        <v>0</v>
      </c>
      <c r="AI138" s="122">
        <f>IFERROR(IF(VLOOKUP($D138,Listen!$A$2:$F$45,6,0)="Ja",MAX(BC138:BD138),D_SAV!$BC138),0)</f>
        <v>0</v>
      </c>
      <c r="AJ138" s="47">
        <f t="shared" si="63"/>
        <v>0</v>
      </c>
      <c r="AL138" s="262">
        <f t="shared" si="64"/>
        <v>0</v>
      </c>
      <c r="AM138" s="129">
        <f t="shared" si="51"/>
        <v>0</v>
      </c>
      <c r="AN138" s="263">
        <f t="shared" si="65"/>
        <v>0</v>
      </c>
      <c r="AO138" s="262">
        <f t="shared" si="52"/>
        <v>0</v>
      </c>
      <c r="AP138" s="129">
        <f t="shared" si="53"/>
        <v>0</v>
      </c>
      <c r="AQ138" s="263">
        <f t="shared" si="66"/>
        <v>0</v>
      </c>
      <c r="AR138" s="262">
        <f t="shared" si="54"/>
        <v>0</v>
      </c>
      <c r="AS138" s="129">
        <f t="shared" si="55"/>
        <v>0</v>
      </c>
      <c r="AT138" s="263">
        <f t="shared" si="67"/>
        <v>0</v>
      </c>
      <c r="AU138" s="262">
        <f t="shared" si="56"/>
        <v>0</v>
      </c>
      <c r="AV138" s="129">
        <f t="shared" si="57"/>
        <v>0</v>
      </c>
      <c r="AW138" s="263">
        <f t="shared" si="68"/>
        <v>0</v>
      </c>
      <c r="AX138" s="262">
        <f t="shared" si="58"/>
        <v>0</v>
      </c>
      <c r="AY138" s="129">
        <f t="shared" si="59"/>
        <v>0</v>
      </c>
      <c r="AZ138" s="129">
        <f t="shared" si="69"/>
        <v>0</v>
      </c>
      <c r="BA138" s="263">
        <f>IFERROR(IF(VLOOKUP($D138,Listen!$A$2:$F$45,6,0)="Ja",AX138-MAX(AY138:AZ138),AX138-AY138),0)</f>
        <v>0</v>
      </c>
      <c r="BB138" s="262">
        <f t="shared" si="70"/>
        <v>0</v>
      </c>
      <c r="BC138" s="129">
        <f t="shared" si="60"/>
        <v>0</v>
      </c>
      <c r="BD138" s="129">
        <f t="shared" si="71"/>
        <v>0</v>
      </c>
      <c r="BE138" s="263">
        <f>IFERROR(IF(VLOOKUP($D138,Listen!$A$2:$F$45,6,0)="Ja",BB138-MAX(BC138:BD138),BB138-BC138),0)</f>
        <v>0</v>
      </c>
    </row>
    <row r="139" spans="1:57" s="31" customFormat="1" x14ac:dyDescent="0.25">
      <c r="A139" s="189">
        <v>135</v>
      </c>
      <c r="B139" s="135" t="str">
        <f>IF(AND(E139&lt;&gt;0,D139&lt;&gt;0,F139&lt;&gt;0),IF(C139&lt;&gt;0,CONCATENATE(C139,"-AGr",VLOOKUP(D139,Listen!$A$2:$D$45,4,FALSE),"-",E139,"-",F139,),CONCATENATE("AGr",VLOOKUP(D139,Listen!$A$2:$D$45,4,FALSE),"-",E139,"-",F139)),"keine vollständige ID")</f>
        <v>keine vollständige ID</v>
      </c>
      <c r="C139" s="126"/>
      <c r="D139" s="275"/>
      <c r="E139" s="33"/>
      <c r="F139" s="130"/>
      <c r="G139" s="16"/>
      <c r="H139" s="16"/>
      <c r="I139" s="16"/>
      <c r="J139" s="16"/>
      <c r="K139" s="16"/>
      <c r="L139" s="94">
        <f>IF(E139&gt;A_Stammdaten!$B$10,0,G139+H139-J139)</f>
        <v>0</v>
      </c>
      <c r="M139" s="16"/>
      <c r="N139" s="16"/>
      <c r="O139" s="16"/>
      <c r="P139" s="54">
        <f t="shared" si="48"/>
        <v>0</v>
      </c>
      <c r="Q139" s="33"/>
      <c r="R139" s="33"/>
      <c r="S139" s="33"/>
      <c r="T139" s="33"/>
      <c r="U139" s="33"/>
      <c r="V139" s="33"/>
      <c r="W139" s="55" t="str">
        <f t="shared" si="49"/>
        <v>-</v>
      </c>
      <c r="X139" s="55" t="str">
        <f t="shared" si="50"/>
        <v>-</v>
      </c>
      <c r="Y139" s="55">
        <f>IF(ISBLANK($D139),0,VLOOKUP($D139,Listen!$A$2:$C$45,2,FALSE))</f>
        <v>0</v>
      </c>
      <c r="Z139" s="55">
        <f>IF(ISBLANK($D139),0,VLOOKUP($D139,Listen!$A$2:$C$45,3,FALSE))</f>
        <v>0</v>
      </c>
      <c r="AA139" s="45">
        <f t="shared" si="61"/>
        <v>0</v>
      </c>
      <c r="AB139" s="45">
        <f t="shared" si="61"/>
        <v>0</v>
      </c>
      <c r="AC139" s="45">
        <f>IFERROR(IF(OR($R139&lt;&gt;"Ja",VLOOKUP($D139,Listen!$A$2:$F$45,5,0)="Nein",E139&lt;IF(D139="LNG Anbindungsanlagen gemäß separater Festlegung",2022,2023)),$Y139,$W139),0)</f>
        <v>0</v>
      </c>
      <c r="AD139" s="45">
        <f>IFERROR(IF(OR($R139&lt;&gt;"Ja",VLOOKUP($D139,Listen!$A$2:$F$45,5,0)="Nein",E139&lt;IF(D139="LNG Anbindungsanlagen gemäß separater Festlegung",2022,2023)),$Y139,$W139),0)</f>
        <v>0</v>
      </c>
      <c r="AE139" s="45">
        <f>IFERROR(IF(OR($S139&lt;&gt;"Ja",VLOOKUP($D139,Listen!$A$2:$F$45,6,0)="Nein"),$Y139,$X139),0)</f>
        <v>0</v>
      </c>
      <c r="AF139" s="45">
        <f>IFERROR(IF(OR($S139&lt;&gt;"Ja",VLOOKUP($D139,Listen!$A$2:$F$45,6,0)="Nein"),$Y139,$X139),0)</f>
        <v>0</v>
      </c>
      <c r="AG139" s="45">
        <f>IFERROR(IF(OR($S139&lt;&gt;"Ja",VLOOKUP($D139,Listen!$A$2:$F$45,6,0)="Nein"),$Y139,$X139),0)</f>
        <v>0</v>
      </c>
      <c r="AH139" s="47">
        <f t="shared" si="62"/>
        <v>0</v>
      </c>
      <c r="AI139" s="122">
        <f>IFERROR(IF(VLOOKUP($D139,Listen!$A$2:$F$45,6,0)="Ja",MAX(BC139:BD139),D_SAV!$BC139),0)</f>
        <v>0</v>
      </c>
      <c r="AJ139" s="47">
        <f t="shared" si="63"/>
        <v>0</v>
      </c>
      <c r="AL139" s="262">
        <f t="shared" si="64"/>
        <v>0</v>
      </c>
      <c r="AM139" s="129">
        <f t="shared" si="51"/>
        <v>0</v>
      </c>
      <c r="AN139" s="263">
        <f t="shared" si="65"/>
        <v>0</v>
      </c>
      <c r="AO139" s="262">
        <f t="shared" si="52"/>
        <v>0</v>
      </c>
      <c r="AP139" s="129">
        <f t="shared" si="53"/>
        <v>0</v>
      </c>
      <c r="AQ139" s="263">
        <f t="shared" si="66"/>
        <v>0</v>
      </c>
      <c r="AR139" s="262">
        <f t="shared" si="54"/>
        <v>0</v>
      </c>
      <c r="AS139" s="129">
        <f t="shared" si="55"/>
        <v>0</v>
      </c>
      <c r="AT139" s="263">
        <f t="shared" si="67"/>
        <v>0</v>
      </c>
      <c r="AU139" s="262">
        <f t="shared" si="56"/>
        <v>0</v>
      </c>
      <c r="AV139" s="129">
        <f t="shared" si="57"/>
        <v>0</v>
      </c>
      <c r="AW139" s="263">
        <f t="shared" si="68"/>
        <v>0</v>
      </c>
      <c r="AX139" s="262">
        <f t="shared" si="58"/>
        <v>0</v>
      </c>
      <c r="AY139" s="129">
        <f t="shared" si="59"/>
        <v>0</v>
      </c>
      <c r="AZ139" s="129">
        <f t="shared" si="69"/>
        <v>0</v>
      </c>
      <c r="BA139" s="263">
        <f>IFERROR(IF(VLOOKUP($D139,Listen!$A$2:$F$45,6,0)="Ja",AX139-MAX(AY139:AZ139),AX139-AY139),0)</f>
        <v>0</v>
      </c>
      <c r="BB139" s="262">
        <f t="shared" si="70"/>
        <v>0</v>
      </c>
      <c r="BC139" s="129">
        <f t="shared" si="60"/>
        <v>0</v>
      </c>
      <c r="BD139" s="129">
        <f t="shared" si="71"/>
        <v>0</v>
      </c>
      <c r="BE139" s="263">
        <f>IFERROR(IF(VLOOKUP($D139,Listen!$A$2:$F$45,6,0)="Ja",BB139-MAX(BC139:BD139),BB139-BC139),0)</f>
        <v>0</v>
      </c>
    </row>
    <row r="140" spans="1:57" s="31" customFormat="1" x14ac:dyDescent="0.25">
      <c r="A140" s="189">
        <v>136</v>
      </c>
      <c r="B140" s="135" t="str">
        <f>IF(AND(E140&lt;&gt;0,D140&lt;&gt;0,F140&lt;&gt;0),IF(C140&lt;&gt;0,CONCATENATE(C140,"-AGr",VLOOKUP(D140,Listen!$A$2:$D$45,4,FALSE),"-",E140,"-",F140,),CONCATENATE("AGr",VLOOKUP(D140,Listen!$A$2:$D$45,4,FALSE),"-",E140,"-",F140)),"keine vollständige ID")</f>
        <v>keine vollständige ID</v>
      </c>
      <c r="C140" s="126"/>
      <c r="D140" s="275"/>
      <c r="E140" s="33"/>
      <c r="F140" s="130"/>
      <c r="G140" s="16"/>
      <c r="H140" s="16"/>
      <c r="I140" s="16"/>
      <c r="J140" s="16"/>
      <c r="K140" s="16"/>
      <c r="L140" s="94">
        <f>IF(E140&gt;A_Stammdaten!$B$10,0,G140+H140-J140)</f>
        <v>0</v>
      </c>
      <c r="M140" s="16"/>
      <c r="N140" s="16"/>
      <c r="O140" s="16"/>
      <c r="P140" s="54">
        <f t="shared" si="48"/>
        <v>0</v>
      </c>
      <c r="Q140" s="33"/>
      <c r="R140" s="33"/>
      <c r="S140" s="33"/>
      <c r="T140" s="33"/>
      <c r="U140" s="33"/>
      <c r="V140" s="33"/>
      <c r="W140" s="55" t="str">
        <f t="shared" si="49"/>
        <v>-</v>
      </c>
      <c r="X140" s="55" t="str">
        <f t="shared" si="50"/>
        <v>-</v>
      </c>
      <c r="Y140" s="55">
        <f>IF(ISBLANK($D140),0,VLOOKUP($D140,Listen!$A$2:$C$45,2,FALSE))</f>
        <v>0</v>
      </c>
      <c r="Z140" s="55">
        <f>IF(ISBLANK($D140),0,VLOOKUP($D140,Listen!$A$2:$C$45,3,FALSE))</f>
        <v>0</v>
      </c>
      <c r="AA140" s="45">
        <f t="shared" si="61"/>
        <v>0</v>
      </c>
      <c r="AB140" s="45">
        <f t="shared" si="61"/>
        <v>0</v>
      </c>
      <c r="AC140" s="45">
        <f>IFERROR(IF(OR($R140&lt;&gt;"Ja",VLOOKUP($D140,Listen!$A$2:$F$45,5,0)="Nein",E140&lt;IF(D140="LNG Anbindungsanlagen gemäß separater Festlegung",2022,2023)),$Y140,$W140),0)</f>
        <v>0</v>
      </c>
      <c r="AD140" s="45">
        <f>IFERROR(IF(OR($R140&lt;&gt;"Ja",VLOOKUP($D140,Listen!$A$2:$F$45,5,0)="Nein",E140&lt;IF(D140="LNG Anbindungsanlagen gemäß separater Festlegung",2022,2023)),$Y140,$W140),0)</f>
        <v>0</v>
      </c>
      <c r="AE140" s="45">
        <f>IFERROR(IF(OR($S140&lt;&gt;"Ja",VLOOKUP($D140,Listen!$A$2:$F$45,6,0)="Nein"),$Y140,$X140),0)</f>
        <v>0</v>
      </c>
      <c r="AF140" s="45">
        <f>IFERROR(IF(OR($S140&lt;&gt;"Ja",VLOOKUP($D140,Listen!$A$2:$F$45,6,0)="Nein"),$Y140,$X140),0)</f>
        <v>0</v>
      </c>
      <c r="AG140" s="45">
        <f>IFERROR(IF(OR($S140&lt;&gt;"Ja",VLOOKUP($D140,Listen!$A$2:$F$45,6,0)="Nein"),$Y140,$X140),0)</f>
        <v>0</v>
      </c>
      <c r="AH140" s="47">
        <f t="shared" si="62"/>
        <v>0</v>
      </c>
      <c r="AI140" s="122">
        <f>IFERROR(IF(VLOOKUP($D140,Listen!$A$2:$F$45,6,0)="Ja",MAX(BC140:BD140),D_SAV!$BC140),0)</f>
        <v>0</v>
      </c>
      <c r="AJ140" s="47">
        <f t="shared" si="63"/>
        <v>0</v>
      </c>
      <c r="AL140" s="262">
        <f t="shared" si="64"/>
        <v>0</v>
      </c>
      <c r="AM140" s="129">
        <f t="shared" si="51"/>
        <v>0</v>
      </c>
      <c r="AN140" s="263">
        <f t="shared" si="65"/>
        <v>0</v>
      </c>
      <c r="AO140" s="262">
        <f t="shared" si="52"/>
        <v>0</v>
      </c>
      <c r="AP140" s="129">
        <f t="shared" si="53"/>
        <v>0</v>
      </c>
      <c r="AQ140" s="263">
        <f t="shared" si="66"/>
        <v>0</v>
      </c>
      <c r="AR140" s="262">
        <f t="shared" si="54"/>
        <v>0</v>
      </c>
      <c r="AS140" s="129">
        <f t="shared" si="55"/>
        <v>0</v>
      </c>
      <c r="AT140" s="263">
        <f t="shared" si="67"/>
        <v>0</v>
      </c>
      <c r="AU140" s="262">
        <f t="shared" si="56"/>
        <v>0</v>
      </c>
      <c r="AV140" s="129">
        <f t="shared" si="57"/>
        <v>0</v>
      </c>
      <c r="AW140" s="263">
        <f t="shared" si="68"/>
        <v>0</v>
      </c>
      <c r="AX140" s="262">
        <f t="shared" si="58"/>
        <v>0</v>
      </c>
      <c r="AY140" s="129">
        <f t="shared" si="59"/>
        <v>0</v>
      </c>
      <c r="AZ140" s="129">
        <f t="shared" si="69"/>
        <v>0</v>
      </c>
      <c r="BA140" s="263">
        <f>IFERROR(IF(VLOOKUP($D140,Listen!$A$2:$F$45,6,0)="Ja",AX140-MAX(AY140:AZ140),AX140-AY140),0)</f>
        <v>0</v>
      </c>
      <c r="BB140" s="262">
        <f t="shared" si="70"/>
        <v>0</v>
      </c>
      <c r="BC140" s="129">
        <f t="shared" si="60"/>
        <v>0</v>
      </c>
      <c r="BD140" s="129">
        <f t="shared" si="71"/>
        <v>0</v>
      </c>
      <c r="BE140" s="263">
        <f>IFERROR(IF(VLOOKUP($D140,Listen!$A$2:$F$45,6,0)="Ja",BB140-MAX(BC140:BD140),BB140-BC140),0)</f>
        <v>0</v>
      </c>
    </row>
    <row r="141" spans="1:57" s="31" customFormat="1" x14ac:dyDescent="0.25">
      <c r="A141" s="189">
        <v>137</v>
      </c>
      <c r="B141" s="135" t="str">
        <f>IF(AND(E141&lt;&gt;0,D141&lt;&gt;0,F141&lt;&gt;0),IF(C141&lt;&gt;0,CONCATENATE(C141,"-AGr",VLOOKUP(D141,Listen!$A$2:$D$45,4,FALSE),"-",E141,"-",F141,),CONCATENATE("AGr",VLOOKUP(D141,Listen!$A$2:$D$45,4,FALSE),"-",E141,"-",F141)),"keine vollständige ID")</f>
        <v>keine vollständige ID</v>
      </c>
      <c r="C141" s="126"/>
      <c r="D141" s="275"/>
      <c r="E141" s="33"/>
      <c r="F141" s="130"/>
      <c r="G141" s="16"/>
      <c r="H141" s="16"/>
      <c r="I141" s="16"/>
      <c r="J141" s="16"/>
      <c r="K141" s="16"/>
      <c r="L141" s="94">
        <f>IF(E141&gt;A_Stammdaten!$B$10,0,G141+H141-J141)</f>
        <v>0</v>
      </c>
      <c r="M141" s="16"/>
      <c r="N141" s="16"/>
      <c r="O141" s="16"/>
      <c r="P141" s="54">
        <f t="shared" si="48"/>
        <v>0</v>
      </c>
      <c r="Q141" s="33"/>
      <c r="R141" s="33"/>
      <c r="S141" s="33"/>
      <c r="T141" s="33"/>
      <c r="U141" s="33"/>
      <c r="V141" s="33"/>
      <c r="W141" s="55" t="str">
        <f t="shared" si="49"/>
        <v>-</v>
      </c>
      <c r="X141" s="55" t="str">
        <f t="shared" si="50"/>
        <v>-</v>
      </c>
      <c r="Y141" s="55">
        <f>IF(ISBLANK($D141),0,VLOOKUP($D141,Listen!$A$2:$C$45,2,FALSE))</f>
        <v>0</v>
      </c>
      <c r="Z141" s="55">
        <f>IF(ISBLANK($D141),0,VLOOKUP($D141,Listen!$A$2:$C$45,3,FALSE))</f>
        <v>0</v>
      </c>
      <c r="AA141" s="45">
        <f t="shared" si="61"/>
        <v>0</v>
      </c>
      <c r="AB141" s="45">
        <f t="shared" si="61"/>
        <v>0</v>
      </c>
      <c r="AC141" s="45">
        <f>IFERROR(IF(OR($R141&lt;&gt;"Ja",VLOOKUP($D141,Listen!$A$2:$F$45,5,0)="Nein",E141&lt;IF(D141="LNG Anbindungsanlagen gemäß separater Festlegung",2022,2023)),$Y141,$W141),0)</f>
        <v>0</v>
      </c>
      <c r="AD141" s="45">
        <f>IFERROR(IF(OR($R141&lt;&gt;"Ja",VLOOKUP($D141,Listen!$A$2:$F$45,5,0)="Nein",E141&lt;IF(D141="LNG Anbindungsanlagen gemäß separater Festlegung",2022,2023)),$Y141,$W141),0)</f>
        <v>0</v>
      </c>
      <c r="AE141" s="45">
        <f>IFERROR(IF(OR($S141&lt;&gt;"Ja",VLOOKUP($D141,Listen!$A$2:$F$45,6,0)="Nein"),$Y141,$X141),0)</f>
        <v>0</v>
      </c>
      <c r="AF141" s="45">
        <f>IFERROR(IF(OR($S141&lt;&gt;"Ja",VLOOKUP($D141,Listen!$A$2:$F$45,6,0)="Nein"),$Y141,$X141),0)</f>
        <v>0</v>
      </c>
      <c r="AG141" s="45">
        <f>IFERROR(IF(OR($S141&lt;&gt;"Ja",VLOOKUP($D141,Listen!$A$2:$F$45,6,0)="Nein"),$Y141,$X141),0)</f>
        <v>0</v>
      </c>
      <c r="AH141" s="47">
        <f t="shared" si="62"/>
        <v>0</v>
      </c>
      <c r="AI141" s="122">
        <f>IFERROR(IF(VLOOKUP($D141,Listen!$A$2:$F$45,6,0)="Ja",MAX(BC141:BD141),D_SAV!$BC141),0)</f>
        <v>0</v>
      </c>
      <c r="AJ141" s="47">
        <f t="shared" si="63"/>
        <v>0</v>
      </c>
      <c r="AL141" s="262">
        <f t="shared" si="64"/>
        <v>0</v>
      </c>
      <c r="AM141" s="129">
        <f t="shared" si="51"/>
        <v>0</v>
      </c>
      <c r="AN141" s="263">
        <f t="shared" si="65"/>
        <v>0</v>
      </c>
      <c r="AO141" s="262">
        <f t="shared" si="52"/>
        <v>0</v>
      </c>
      <c r="AP141" s="129">
        <f t="shared" si="53"/>
        <v>0</v>
      </c>
      <c r="AQ141" s="263">
        <f t="shared" si="66"/>
        <v>0</v>
      </c>
      <c r="AR141" s="262">
        <f t="shared" si="54"/>
        <v>0</v>
      </c>
      <c r="AS141" s="129">
        <f t="shared" si="55"/>
        <v>0</v>
      </c>
      <c r="AT141" s="263">
        <f t="shared" si="67"/>
        <v>0</v>
      </c>
      <c r="AU141" s="262">
        <f t="shared" si="56"/>
        <v>0</v>
      </c>
      <c r="AV141" s="129">
        <f t="shared" si="57"/>
        <v>0</v>
      </c>
      <c r="AW141" s="263">
        <f t="shared" si="68"/>
        <v>0</v>
      </c>
      <c r="AX141" s="262">
        <f t="shared" si="58"/>
        <v>0</v>
      </c>
      <c r="AY141" s="129">
        <f t="shared" si="59"/>
        <v>0</v>
      </c>
      <c r="AZ141" s="129">
        <f t="shared" si="69"/>
        <v>0</v>
      </c>
      <c r="BA141" s="263">
        <f>IFERROR(IF(VLOOKUP($D141,Listen!$A$2:$F$45,6,0)="Ja",AX141-MAX(AY141:AZ141),AX141-AY141),0)</f>
        <v>0</v>
      </c>
      <c r="BB141" s="262">
        <f t="shared" si="70"/>
        <v>0</v>
      </c>
      <c r="BC141" s="129">
        <f t="shared" si="60"/>
        <v>0</v>
      </c>
      <c r="BD141" s="129">
        <f t="shared" si="71"/>
        <v>0</v>
      </c>
      <c r="BE141" s="263">
        <f>IFERROR(IF(VLOOKUP($D141,Listen!$A$2:$F$45,6,0)="Ja",BB141-MAX(BC141:BD141),BB141-BC141),0)</f>
        <v>0</v>
      </c>
    </row>
    <row r="142" spans="1:57" s="31" customFormat="1" x14ac:dyDescent="0.25">
      <c r="A142" s="189">
        <v>138</v>
      </c>
      <c r="B142" s="135" t="str">
        <f>IF(AND(E142&lt;&gt;0,D142&lt;&gt;0,F142&lt;&gt;0),IF(C142&lt;&gt;0,CONCATENATE(C142,"-AGr",VLOOKUP(D142,Listen!$A$2:$D$45,4,FALSE),"-",E142,"-",F142,),CONCATENATE("AGr",VLOOKUP(D142,Listen!$A$2:$D$45,4,FALSE),"-",E142,"-",F142)),"keine vollständige ID")</f>
        <v>keine vollständige ID</v>
      </c>
      <c r="C142" s="126"/>
      <c r="D142" s="275"/>
      <c r="E142" s="33"/>
      <c r="F142" s="130"/>
      <c r="G142" s="16"/>
      <c r="H142" s="16"/>
      <c r="I142" s="16"/>
      <c r="J142" s="16"/>
      <c r="K142" s="16"/>
      <c r="L142" s="94">
        <f>IF(E142&gt;A_Stammdaten!$B$10,0,G142+H142-J142)</f>
        <v>0</v>
      </c>
      <c r="M142" s="16"/>
      <c r="N142" s="16"/>
      <c r="O142" s="16"/>
      <c r="P142" s="54">
        <f t="shared" si="48"/>
        <v>0</v>
      </c>
      <c r="Q142" s="33"/>
      <c r="R142" s="33"/>
      <c r="S142" s="33"/>
      <c r="T142" s="33"/>
      <c r="U142" s="33"/>
      <c r="V142" s="33"/>
      <c r="W142" s="55" t="str">
        <f t="shared" si="49"/>
        <v>-</v>
      </c>
      <c r="X142" s="55" t="str">
        <f t="shared" si="50"/>
        <v>-</v>
      </c>
      <c r="Y142" s="55">
        <f>IF(ISBLANK($D142),0,VLOOKUP($D142,Listen!$A$2:$C$45,2,FALSE))</f>
        <v>0</v>
      </c>
      <c r="Z142" s="55">
        <f>IF(ISBLANK($D142),0,VLOOKUP($D142,Listen!$A$2:$C$45,3,FALSE))</f>
        <v>0</v>
      </c>
      <c r="AA142" s="45">
        <f t="shared" si="61"/>
        <v>0</v>
      </c>
      <c r="AB142" s="45">
        <f t="shared" si="61"/>
        <v>0</v>
      </c>
      <c r="AC142" s="45">
        <f>IFERROR(IF(OR($R142&lt;&gt;"Ja",VLOOKUP($D142,Listen!$A$2:$F$45,5,0)="Nein",E142&lt;IF(D142="LNG Anbindungsanlagen gemäß separater Festlegung",2022,2023)),$Y142,$W142),0)</f>
        <v>0</v>
      </c>
      <c r="AD142" s="45">
        <f>IFERROR(IF(OR($R142&lt;&gt;"Ja",VLOOKUP($D142,Listen!$A$2:$F$45,5,0)="Nein",E142&lt;IF(D142="LNG Anbindungsanlagen gemäß separater Festlegung",2022,2023)),$Y142,$W142),0)</f>
        <v>0</v>
      </c>
      <c r="AE142" s="45">
        <f>IFERROR(IF(OR($S142&lt;&gt;"Ja",VLOOKUP($D142,Listen!$A$2:$F$45,6,0)="Nein"),$Y142,$X142),0)</f>
        <v>0</v>
      </c>
      <c r="AF142" s="45">
        <f>IFERROR(IF(OR($S142&lt;&gt;"Ja",VLOOKUP($D142,Listen!$A$2:$F$45,6,0)="Nein"),$Y142,$X142),0)</f>
        <v>0</v>
      </c>
      <c r="AG142" s="45">
        <f>IFERROR(IF(OR($S142&lt;&gt;"Ja",VLOOKUP($D142,Listen!$A$2:$F$45,6,0)="Nein"),$Y142,$X142),0)</f>
        <v>0</v>
      </c>
      <c r="AH142" s="47">
        <f t="shared" si="62"/>
        <v>0</v>
      </c>
      <c r="AI142" s="122">
        <f>IFERROR(IF(VLOOKUP($D142,Listen!$A$2:$F$45,6,0)="Ja",MAX(BC142:BD142),D_SAV!$BC142),0)</f>
        <v>0</v>
      </c>
      <c r="AJ142" s="47">
        <f t="shared" si="63"/>
        <v>0</v>
      </c>
      <c r="AL142" s="262">
        <f t="shared" si="64"/>
        <v>0</v>
      </c>
      <c r="AM142" s="129">
        <f t="shared" si="51"/>
        <v>0</v>
      </c>
      <c r="AN142" s="263">
        <f t="shared" si="65"/>
        <v>0</v>
      </c>
      <c r="AO142" s="262">
        <f t="shared" si="52"/>
        <v>0</v>
      </c>
      <c r="AP142" s="129">
        <f t="shared" si="53"/>
        <v>0</v>
      </c>
      <c r="AQ142" s="263">
        <f t="shared" si="66"/>
        <v>0</v>
      </c>
      <c r="AR142" s="262">
        <f t="shared" si="54"/>
        <v>0</v>
      </c>
      <c r="AS142" s="129">
        <f t="shared" si="55"/>
        <v>0</v>
      </c>
      <c r="AT142" s="263">
        <f t="shared" si="67"/>
        <v>0</v>
      </c>
      <c r="AU142" s="262">
        <f t="shared" si="56"/>
        <v>0</v>
      </c>
      <c r="AV142" s="129">
        <f t="shared" si="57"/>
        <v>0</v>
      </c>
      <c r="AW142" s="263">
        <f t="shared" si="68"/>
        <v>0</v>
      </c>
      <c r="AX142" s="262">
        <f t="shared" si="58"/>
        <v>0</v>
      </c>
      <c r="AY142" s="129">
        <f t="shared" si="59"/>
        <v>0</v>
      </c>
      <c r="AZ142" s="129">
        <f t="shared" si="69"/>
        <v>0</v>
      </c>
      <c r="BA142" s="263">
        <f>IFERROR(IF(VLOOKUP($D142,Listen!$A$2:$F$45,6,0)="Ja",AX142-MAX(AY142:AZ142),AX142-AY142),0)</f>
        <v>0</v>
      </c>
      <c r="BB142" s="262">
        <f t="shared" si="70"/>
        <v>0</v>
      </c>
      <c r="BC142" s="129">
        <f t="shared" si="60"/>
        <v>0</v>
      </c>
      <c r="BD142" s="129">
        <f t="shared" si="71"/>
        <v>0</v>
      </c>
      <c r="BE142" s="263">
        <f>IFERROR(IF(VLOOKUP($D142,Listen!$A$2:$F$45,6,0)="Ja",BB142-MAX(BC142:BD142),BB142-BC142),0)</f>
        <v>0</v>
      </c>
    </row>
    <row r="143" spans="1:57" s="31" customFormat="1" x14ac:dyDescent="0.25">
      <c r="A143" s="189">
        <v>139</v>
      </c>
      <c r="B143" s="135" t="str">
        <f>IF(AND(E143&lt;&gt;0,D143&lt;&gt;0,F143&lt;&gt;0),IF(C143&lt;&gt;0,CONCATENATE(C143,"-AGr",VLOOKUP(D143,Listen!$A$2:$D$45,4,FALSE),"-",E143,"-",F143,),CONCATENATE("AGr",VLOOKUP(D143,Listen!$A$2:$D$45,4,FALSE),"-",E143,"-",F143)),"keine vollständige ID")</f>
        <v>keine vollständige ID</v>
      </c>
      <c r="C143" s="126"/>
      <c r="D143" s="275"/>
      <c r="E143" s="33"/>
      <c r="F143" s="130"/>
      <c r="G143" s="16"/>
      <c r="H143" s="16"/>
      <c r="I143" s="16"/>
      <c r="J143" s="16"/>
      <c r="K143" s="16"/>
      <c r="L143" s="94">
        <f>IF(E143&gt;A_Stammdaten!$B$10,0,G143+H143-J143)</f>
        <v>0</v>
      </c>
      <c r="M143" s="16"/>
      <c r="N143" s="16"/>
      <c r="O143" s="16"/>
      <c r="P143" s="54">
        <f t="shared" si="48"/>
        <v>0</v>
      </c>
      <c r="Q143" s="33"/>
      <c r="R143" s="33"/>
      <c r="S143" s="33"/>
      <c r="T143" s="33"/>
      <c r="U143" s="33"/>
      <c r="V143" s="33"/>
      <c r="W143" s="55" t="str">
        <f t="shared" si="49"/>
        <v>-</v>
      </c>
      <c r="X143" s="55" t="str">
        <f t="shared" si="50"/>
        <v>-</v>
      </c>
      <c r="Y143" s="55">
        <f>IF(ISBLANK($D143),0,VLOOKUP($D143,Listen!$A$2:$C$45,2,FALSE))</f>
        <v>0</v>
      </c>
      <c r="Z143" s="55">
        <f>IF(ISBLANK($D143),0,VLOOKUP($D143,Listen!$A$2:$C$45,3,FALSE))</f>
        <v>0</v>
      </c>
      <c r="AA143" s="45">
        <f t="shared" si="61"/>
        <v>0</v>
      </c>
      <c r="AB143" s="45">
        <f t="shared" si="61"/>
        <v>0</v>
      </c>
      <c r="AC143" s="45">
        <f>IFERROR(IF(OR($R143&lt;&gt;"Ja",VLOOKUP($D143,Listen!$A$2:$F$45,5,0)="Nein",E143&lt;IF(D143="LNG Anbindungsanlagen gemäß separater Festlegung",2022,2023)),$Y143,$W143),0)</f>
        <v>0</v>
      </c>
      <c r="AD143" s="45">
        <f>IFERROR(IF(OR($R143&lt;&gt;"Ja",VLOOKUP($D143,Listen!$A$2:$F$45,5,0)="Nein",E143&lt;IF(D143="LNG Anbindungsanlagen gemäß separater Festlegung",2022,2023)),$Y143,$W143),0)</f>
        <v>0</v>
      </c>
      <c r="AE143" s="45">
        <f>IFERROR(IF(OR($S143&lt;&gt;"Ja",VLOOKUP($D143,Listen!$A$2:$F$45,6,0)="Nein"),$Y143,$X143),0)</f>
        <v>0</v>
      </c>
      <c r="AF143" s="45">
        <f>IFERROR(IF(OR($S143&lt;&gt;"Ja",VLOOKUP($D143,Listen!$A$2:$F$45,6,0)="Nein"),$Y143,$X143),0)</f>
        <v>0</v>
      </c>
      <c r="AG143" s="45">
        <f>IFERROR(IF(OR($S143&lt;&gt;"Ja",VLOOKUP($D143,Listen!$A$2:$F$45,6,0)="Nein"),$Y143,$X143),0)</f>
        <v>0</v>
      </c>
      <c r="AH143" s="47">
        <f t="shared" si="62"/>
        <v>0</v>
      </c>
      <c r="AI143" s="122">
        <f>IFERROR(IF(VLOOKUP($D143,Listen!$A$2:$F$45,6,0)="Ja",MAX(BC143:BD143),D_SAV!$BC143),0)</f>
        <v>0</v>
      </c>
      <c r="AJ143" s="47">
        <f t="shared" si="63"/>
        <v>0</v>
      </c>
      <c r="AL143" s="262">
        <f t="shared" si="64"/>
        <v>0</v>
      </c>
      <c r="AM143" s="129">
        <f t="shared" si="51"/>
        <v>0</v>
      </c>
      <c r="AN143" s="263">
        <f t="shared" si="65"/>
        <v>0</v>
      </c>
      <c r="AO143" s="262">
        <f t="shared" si="52"/>
        <v>0</v>
      </c>
      <c r="AP143" s="129">
        <f t="shared" si="53"/>
        <v>0</v>
      </c>
      <c r="AQ143" s="263">
        <f t="shared" si="66"/>
        <v>0</v>
      </c>
      <c r="AR143" s="262">
        <f t="shared" si="54"/>
        <v>0</v>
      </c>
      <c r="AS143" s="129">
        <f t="shared" si="55"/>
        <v>0</v>
      </c>
      <c r="AT143" s="263">
        <f t="shared" si="67"/>
        <v>0</v>
      </c>
      <c r="AU143" s="262">
        <f t="shared" si="56"/>
        <v>0</v>
      </c>
      <c r="AV143" s="129">
        <f t="shared" si="57"/>
        <v>0</v>
      </c>
      <c r="AW143" s="263">
        <f t="shared" si="68"/>
        <v>0</v>
      </c>
      <c r="AX143" s="262">
        <f t="shared" si="58"/>
        <v>0</v>
      </c>
      <c r="AY143" s="129">
        <f t="shared" si="59"/>
        <v>0</v>
      </c>
      <c r="AZ143" s="129">
        <f t="shared" si="69"/>
        <v>0</v>
      </c>
      <c r="BA143" s="263">
        <f>IFERROR(IF(VLOOKUP($D143,Listen!$A$2:$F$45,6,0)="Ja",AX143-MAX(AY143:AZ143),AX143-AY143),0)</f>
        <v>0</v>
      </c>
      <c r="BB143" s="262">
        <f t="shared" si="70"/>
        <v>0</v>
      </c>
      <c r="BC143" s="129">
        <f t="shared" si="60"/>
        <v>0</v>
      </c>
      <c r="BD143" s="129">
        <f t="shared" si="71"/>
        <v>0</v>
      </c>
      <c r="BE143" s="263">
        <f>IFERROR(IF(VLOOKUP($D143,Listen!$A$2:$F$45,6,0)="Ja",BB143-MAX(BC143:BD143),BB143-BC143),0)</f>
        <v>0</v>
      </c>
    </row>
    <row r="144" spans="1:57" s="31" customFormat="1" x14ac:dyDescent="0.25">
      <c r="A144" s="189">
        <v>140</v>
      </c>
      <c r="B144" s="135" t="str">
        <f>IF(AND(E144&lt;&gt;0,D144&lt;&gt;0,F144&lt;&gt;0),IF(C144&lt;&gt;0,CONCATENATE(C144,"-AGr",VLOOKUP(D144,Listen!$A$2:$D$45,4,FALSE),"-",E144,"-",F144,),CONCATENATE("AGr",VLOOKUP(D144,Listen!$A$2:$D$45,4,FALSE),"-",E144,"-",F144)),"keine vollständige ID")</f>
        <v>keine vollständige ID</v>
      </c>
      <c r="C144" s="126"/>
      <c r="D144" s="275"/>
      <c r="E144" s="33"/>
      <c r="F144" s="130"/>
      <c r="G144" s="16"/>
      <c r="H144" s="16"/>
      <c r="I144" s="16"/>
      <c r="J144" s="16"/>
      <c r="K144" s="16"/>
      <c r="L144" s="94">
        <f>IF(E144&gt;A_Stammdaten!$B$10,0,G144+H144-J144)</f>
        <v>0</v>
      </c>
      <c r="M144" s="16"/>
      <c r="N144" s="16"/>
      <c r="O144" s="16"/>
      <c r="P144" s="54">
        <f t="shared" si="48"/>
        <v>0</v>
      </c>
      <c r="Q144" s="33"/>
      <c r="R144" s="33"/>
      <c r="S144" s="33"/>
      <c r="T144" s="33"/>
      <c r="U144" s="33"/>
      <c r="V144" s="33"/>
      <c r="W144" s="55" t="str">
        <f t="shared" si="49"/>
        <v>-</v>
      </c>
      <c r="X144" s="55" t="str">
        <f t="shared" si="50"/>
        <v>-</v>
      </c>
      <c r="Y144" s="55">
        <f>IF(ISBLANK($D144),0,VLOOKUP($D144,Listen!$A$2:$C$45,2,FALSE))</f>
        <v>0</v>
      </c>
      <c r="Z144" s="55">
        <f>IF(ISBLANK($D144),0,VLOOKUP($D144,Listen!$A$2:$C$45,3,FALSE))</f>
        <v>0</v>
      </c>
      <c r="AA144" s="45">
        <f t="shared" si="61"/>
        <v>0</v>
      </c>
      <c r="AB144" s="45">
        <f t="shared" si="61"/>
        <v>0</v>
      </c>
      <c r="AC144" s="45">
        <f>IFERROR(IF(OR($R144&lt;&gt;"Ja",VLOOKUP($D144,Listen!$A$2:$F$45,5,0)="Nein",E144&lt;IF(D144="LNG Anbindungsanlagen gemäß separater Festlegung",2022,2023)),$Y144,$W144),0)</f>
        <v>0</v>
      </c>
      <c r="AD144" s="45">
        <f>IFERROR(IF(OR($R144&lt;&gt;"Ja",VLOOKUP($D144,Listen!$A$2:$F$45,5,0)="Nein",E144&lt;IF(D144="LNG Anbindungsanlagen gemäß separater Festlegung",2022,2023)),$Y144,$W144),0)</f>
        <v>0</v>
      </c>
      <c r="AE144" s="45">
        <f>IFERROR(IF(OR($S144&lt;&gt;"Ja",VLOOKUP($D144,Listen!$A$2:$F$45,6,0)="Nein"),$Y144,$X144),0)</f>
        <v>0</v>
      </c>
      <c r="AF144" s="45">
        <f>IFERROR(IF(OR($S144&lt;&gt;"Ja",VLOOKUP($D144,Listen!$A$2:$F$45,6,0)="Nein"),$Y144,$X144),0)</f>
        <v>0</v>
      </c>
      <c r="AG144" s="45">
        <f>IFERROR(IF(OR($S144&lt;&gt;"Ja",VLOOKUP($D144,Listen!$A$2:$F$45,6,0)="Nein"),$Y144,$X144),0)</f>
        <v>0</v>
      </c>
      <c r="AH144" s="47">
        <f t="shared" si="62"/>
        <v>0</v>
      </c>
      <c r="AI144" s="122">
        <f>IFERROR(IF(VLOOKUP($D144,Listen!$A$2:$F$45,6,0)="Ja",MAX(BC144:BD144),D_SAV!$BC144),0)</f>
        <v>0</v>
      </c>
      <c r="AJ144" s="47">
        <f t="shared" si="63"/>
        <v>0</v>
      </c>
      <c r="AL144" s="262">
        <f t="shared" si="64"/>
        <v>0</v>
      </c>
      <c r="AM144" s="129">
        <f t="shared" si="51"/>
        <v>0</v>
      </c>
      <c r="AN144" s="263">
        <f t="shared" si="65"/>
        <v>0</v>
      </c>
      <c r="AO144" s="262">
        <f t="shared" si="52"/>
        <v>0</v>
      </c>
      <c r="AP144" s="129">
        <f t="shared" si="53"/>
        <v>0</v>
      </c>
      <c r="AQ144" s="263">
        <f t="shared" si="66"/>
        <v>0</v>
      </c>
      <c r="AR144" s="262">
        <f t="shared" si="54"/>
        <v>0</v>
      </c>
      <c r="AS144" s="129">
        <f t="shared" si="55"/>
        <v>0</v>
      </c>
      <c r="AT144" s="263">
        <f t="shared" si="67"/>
        <v>0</v>
      </c>
      <c r="AU144" s="262">
        <f t="shared" si="56"/>
        <v>0</v>
      </c>
      <c r="AV144" s="129">
        <f t="shared" si="57"/>
        <v>0</v>
      </c>
      <c r="AW144" s="263">
        <f t="shared" si="68"/>
        <v>0</v>
      </c>
      <c r="AX144" s="262">
        <f t="shared" si="58"/>
        <v>0</v>
      </c>
      <c r="AY144" s="129">
        <f t="shared" si="59"/>
        <v>0</v>
      </c>
      <c r="AZ144" s="129">
        <f t="shared" si="69"/>
        <v>0</v>
      </c>
      <c r="BA144" s="263">
        <f>IFERROR(IF(VLOOKUP($D144,Listen!$A$2:$F$45,6,0)="Ja",AX144-MAX(AY144:AZ144),AX144-AY144),0)</f>
        <v>0</v>
      </c>
      <c r="BB144" s="262">
        <f t="shared" si="70"/>
        <v>0</v>
      </c>
      <c r="BC144" s="129">
        <f t="shared" si="60"/>
        <v>0</v>
      </c>
      <c r="BD144" s="129">
        <f t="shared" si="71"/>
        <v>0</v>
      </c>
      <c r="BE144" s="263">
        <f>IFERROR(IF(VLOOKUP($D144,Listen!$A$2:$F$45,6,0)="Ja",BB144-MAX(BC144:BD144),BB144-BC144),0)</f>
        <v>0</v>
      </c>
    </row>
    <row r="145" spans="1:57" s="31" customFormat="1" x14ac:dyDescent="0.25">
      <c r="A145" s="189">
        <v>141</v>
      </c>
      <c r="B145" s="135" t="str">
        <f>IF(AND(E145&lt;&gt;0,D145&lt;&gt;0,F145&lt;&gt;0),IF(C145&lt;&gt;0,CONCATENATE(C145,"-AGr",VLOOKUP(D145,Listen!$A$2:$D$45,4,FALSE),"-",E145,"-",F145,),CONCATENATE("AGr",VLOOKUP(D145,Listen!$A$2:$D$45,4,FALSE),"-",E145,"-",F145)),"keine vollständige ID")</f>
        <v>keine vollständige ID</v>
      </c>
      <c r="C145" s="126"/>
      <c r="D145" s="275"/>
      <c r="E145" s="33"/>
      <c r="F145" s="130"/>
      <c r="G145" s="16"/>
      <c r="H145" s="16"/>
      <c r="I145" s="16"/>
      <c r="J145" s="16"/>
      <c r="K145" s="16"/>
      <c r="L145" s="94">
        <f>IF(E145&gt;A_Stammdaten!$B$10,0,G145+H145-J145)</f>
        <v>0</v>
      </c>
      <c r="M145" s="16"/>
      <c r="N145" s="16"/>
      <c r="O145" s="16"/>
      <c r="P145" s="54">
        <f t="shared" si="48"/>
        <v>0</v>
      </c>
      <c r="Q145" s="33"/>
      <c r="R145" s="33"/>
      <c r="S145" s="33"/>
      <c r="T145" s="33"/>
      <c r="U145" s="33"/>
      <c r="V145" s="33"/>
      <c r="W145" s="55" t="str">
        <f t="shared" si="49"/>
        <v>-</v>
      </c>
      <c r="X145" s="55" t="str">
        <f t="shared" si="50"/>
        <v>-</v>
      </c>
      <c r="Y145" s="55">
        <f>IF(ISBLANK($D145),0,VLOOKUP($D145,Listen!$A$2:$C$45,2,FALSE))</f>
        <v>0</v>
      </c>
      <c r="Z145" s="55">
        <f>IF(ISBLANK($D145),0,VLOOKUP($D145,Listen!$A$2:$C$45,3,FALSE))</f>
        <v>0</v>
      </c>
      <c r="AA145" s="45">
        <f t="shared" si="61"/>
        <v>0</v>
      </c>
      <c r="AB145" s="45">
        <f t="shared" si="61"/>
        <v>0</v>
      </c>
      <c r="AC145" s="45">
        <f>IFERROR(IF(OR($R145&lt;&gt;"Ja",VLOOKUP($D145,Listen!$A$2:$F$45,5,0)="Nein",E145&lt;IF(D145="LNG Anbindungsanlagen gemäß separater Festlegung",2022,2023)),$Y145,$W145),0)</f>
        <v>0</v>
      </c>
      <c r="AD145" s="45">
        <f>IFERROR(IF(OR($R145&lt;&gt;"Ja",VLOOKUP($D145,Listen!$A$2:$F$45,5,0)="Nein",E145&lt;IF(D145="LNG Anbindungsanlagen gemäß separater Festlegung",2022,2023)),$Y145,$W145),0)</f>
        <v>0</v>
      </c>
      <c r="AE145" s="45">
        <f>IFERROR(IF(OR($S145&lt;&gt;"Ja",VLOOKUP($D145,Listen!$A$2:$F$45,6,0)="Nein"),$Y145,$X145),0)</f>
        <v>0</v>
      </c>
      <c r="AF145" s="45">
        <f>IFERROR(IF(OR($S145&lt;&gt;"Ja",VLOOKUP($D145,Listen!$A$2:$F$45,6,0)="Nein"),$Y145,$X145),0)</f>
        <v>0</v>
      </c>
      <c r="AG145" s="45">
        <f>IFERROR(IF(OR($S145&lt;&gt;"Ja",VLOOKUP($D145,Listen!$A$2:$F$45,6,0)="Nein"),$Y145,$X145),0)</f>
        <v>0</v>
      </c>
      <c r="AH145" s="47">
        <f t="shared" si="62"/>
        <v>0</v>
      </c>
      <c r="AI145" s="122">
        <f>IFERROR(IF(VLOOKUP($D145,Listen!$A$2:$F$45,6,0)="Ja",MAX(BC145:BD145),D_SAV!$BC145),0)</f>
        <v>0</v>
      </c>
      <c r="AJ145" s="47">
        <f t="shared" si="63"/>
        <v>0</v>
      </c>
      <c r="AL145" s="262">
        <f t="shared" si="64"/>
        <v>0</v>
      </c>
      <c r="AM145" s="129">
        <f t="shared" si="51"/>
        <v>0</v>
      </c>
      <c r="AN145" s="263">
        <f t="shared" si="65"/>
        <v>0</v>
      </c>
      <c r="AO145" s="262">
        <f t="shared" si="52"/>
        <v>0</v>
      </c>
      <c r="AP145" s="129">
        <f t="shared" si="53"/>
        <v>0</v>
      </c>
      <c r="AQ145" s="263">
        <f t="shared" si="66"/>
        <v>0</v>
      </c>
      <c r="AR145" s="262">
        <f t="shared" si="54"/>
        <v>0</v>
      </c>
      <c r="AS145" s="129">
        <f t="shared" si="55"/>
        <v>0</v>
      </c>
      <c r="AT145" s="263">
        <f t="shared" si="67"/>
        <v>0</v>
      </c>
      <c r="AU145" s="262">
        <f t="shared" si="56"/>
        <v>0</v>
      </c>
      <c r="AV145" s="129">
        <f t="shared" si="57"/>
        <v>0</v>
      </c>
      <c r="AW145" s="263">
        <f t="shared" si="68"/>
        <v>0</v>
      </c>
      <c r="AX145" s="262">
        <f t="shared" si="58"/>
        <v>0</v>
      </c>
      <c r="AY145" s="129">
        <f t="shared" si="59"/>
        <v>0</v>
      </c>
      <c r="AZ145" s="129">
        <f t="shared" si="69"/>
        <v>0</v>
      </c>
      <c r="BA145" s="263">
        <f>IFERROR(IF(VLOOKUP($D145,Listen!$A$2:$F$45,6,0)="Ja",AX145-MAX(AY145:AZ145),AX145-AY145),0)</f>
        <v>0</v>
      </c>
      <c r="BB145" s="262">
        <f t="shared" si="70"/>
        <v>0</v>
      </c>
      <c r="BC145" s="129">
        <f t="shared" si="60"/>
        <v>0</v>
      </c>
      <c r="BD145" s="129">
        <f t="shared" si="71"/>
        <v>0</v>
      </c>
      <c r="BE145" s="263">
        <f>IFERROR(IF(VLOOKUP($D145,Listen!$A$2:$F$45,6,0)="Ja",BB145-MAX(BC145:BD145),BB145-BC145),0)</f>
        <v>0</v>
      </c>
    </row>
    <row r="146" spans="1:57" s="31" customFormat="1" x14ac:dyDescent="0.25">
      <c r="A146" s="189">
        <v>142</v>
      </c>
      <c r="B146" s="135" t="str">
        <f>IF(AND(E146&lt;&gt;0,D146&lt;&gt;0,F146&lt;&gt;0),IF(C146&lt;&gt;0,CONCATENATE(C146,"-AGr",VLOOKUP(D146,Listen!$A$2:$D$45,4,FALSE),"-",E146,"-",F146,),CONCATENATE("AGr",VLOOKUP(D146,Listen!$A$2:$D$45,4,FALSE),"-",E146,"-",F146)),"keine vollständige ID")</f>
        <v>keine vollständige ID</v>
      </c>
      <c r="C146" s="126"/>
      <c r="D146" s="275"/>
      <c r="E146" s="33"/>
      <c r="F146" s="130"/>
      <c r="G146" s="16"/>
      <c r="H146" s="16"/>
      <c r="I146" s="16"/>
      <c r="J146" s="16"/>
      <c r="K146" s="16"/>
      <c r="L146" s="94">
        <f>IF(E146&gt;A_Stammdaten!$B$10,0,G146+H146-J146)</f>
        <v>0</v>
      </c>
      <c r="M146" s="16"/>
      <c r="N146" s="16"/>
      <c r="O146" s="16"/>
      <c r="P146" s="54">
        <f t="shared" si="48"/>
        <v>0</v>
      </c>
      <c r="Q146" s="33"/>
      <c r="R146" s="33"/>
      <c r="S146" s="33"/>
      <c r="T146" s="33"/>
      <c r="U146" s="33"/>
      <c r="V146" s="33"/>
      <c r="W146" s="55" t="str">
        <f t="shared" si="49"/>
        <v>-</v>
      </c>
      <c r="X146" s="55" t="str">
        <f t="shared" si="50"/>
        <v>-</v>
      </c>
      <c r="Y146" s="55">
        <f>IF(ISBLANK($D146),0,VLOOKUP($D146,Listen!$A$2:$C$45,2,FALSE))</f>
        <v>0</v>
      </c>
      <c r="Z146" s="55">
        <f>IF(ISBLANK($D146),0,VLOOKUP($D146,Listen!$A$2:$C$45,3,FALSE))</f>
        <v>0</v>
      </c>
      <c r="AA146" s="45">
        <f t="shared" si="61"/>
        <v>0</v>
      </c>
      <c r="AB146" s="45">
        <f t="shared" si="61"/>
        <v>0</v>
      </c>
      <c r="AC146" s="45">
        <f>IFERROR(IF(OR($R146&lt;&gt;"Ja",VLOOKUP($D146,Listen!$A$2:$F$45,5,0)="Nein",E146&lt;IF(D146="LNG Anbindungsanlagen gemäß separater Festlegung",2022,2023)),$Y146,$W146),0)</f>
        <v>0</v>
      </c>
      <c r="AD146" s="45">
        <f>IFERROR(IF(OR($R146&lt;&gt;"Ja",VLOOKUP($D146,Listen!$A$2:$F$45,5,0)="Nein",E146&lt;IF(D146="LNG Anbindungsanlagen gemäß separater Festlegung",2022,2023)),$Y146,$W146),0)</f>
        <v>0</v>
      </c>
      <c r="AE146" s="45">
        <f>IFERROR(IF(OR($S146&lt;&gt;"Ja",VLOOKUP($D146,Listen!$A$2:$F$45,6,0)="Nein"),$Y146,$X146),0)</f>
        <v>0</v>
      </c>
      <c r="AF146" s="45">
        <f>IFERROR(IF(OR($S146&lt;&gt;"Ja",VLOOKUP($D146,Listen!$A$2:$F$45,6,0)="Nein"),$Y146,$X146),0)</f>
        <v>0</v>
      </c>
      <c r="AG146" s="45">
        <f>IFERROR(IF(OR($S146&lt;&gt;"Ja",VLOOKUP($D146,Listen!$A$2:$F$45,6,0)="Nein"),$Y146,$X146),0)</f>
        <v>0</v>
      </c>
      <c r="AH146" s="47">
        <f t="shared" si="62"/>
        <v>0</v>
      </c>
      <c r="AI146" s="122">
        <f>IFERROR(IF(VLOOKUP($D146,Listen!$A$2:$F$45,6,0)="Ja",MAX(BC146:BD146),D_SAV!$BC146),0)</f>
        <v>0</v>
      </c>
      <c r="AJ146" s="47">
        <f t="shared" si="63"/>
        <v>0</v>
      </c>
      <c r="AL146" s="262">
        <f t="shared" si="64"/>
        <v>0</v>
      </c>
      <c r="AM146" s="129">
        <f t="shared" si="51"/>
        <v>0</v>
      </c>
      <c r="AN146" s="263">
        <f t="shared" si="65"/>
        <v>0</v>
      </c>
      <c r="AO146" s="262">
        <f t="shared" si="52"/>
        <v>0</v>
      </c>
      <c r="AP146" s="129">
        <f t="shared" si="53"/>
        <v>0</v>
      </c>
      <c r="AQ146" s="263">
        <f t="shared" si="66"/>
        <v>0</v>
      </c>
      <c r="AR146" s="262">
        <f t="shared" si="54"/>
        <v>0</v>
      </c>
      <c r="AS146" s="129">
        <f t="shared" si="55"/>
        <v>0</v>
      </c>
      <c r="AT146" s="263">
        <f t="shared" si="67"/>
        <v>0</v>
      </c>
      <c r="AU146" s="262">
        <f t="shared" si="56"/>
        <v>0</v>
      </c>
      <c r="AV146" s="129">
        <f t="shared" si="57"/>
        <v>0</v>
      </c>
      <c r="AW146" s="263">
        <f t="shared" si="68"/>
        <v>0</v>
      </c>
      <c r="AX146" s="262">
        <f t="shared" si="58"/>
        <v>0</v>
      </c>
      <c r="AY146" s="129">
        <f t="shared" si="59"/>
        <v>0</v>
      </c>
      <c r="AZ146" s="129">
        <f t="shared" si="69"/>
        <v>0</v>
      </c>
      <c r="BA146" s="263">
        <f>IFERROR(IF(VLOOKUP($D146,Listen!$A$2:$F$45,6,0)="Ja",AX146-MAX(AY146:AZ146),AX146-AY146),0)</f>
        <v>0</v>
      </c>
      <c r="BB146" s="262">
        <f t="shared" si="70"/>
        <v>0</v>
      </c>
      <c r="BC146" s="129">
        <f t="shared" si="60"/>
        <v>0</v>
      </c>
      <c r="BD146" s="129">
        <f t="shared" si="71"/>
        <v>0</v>
      </c>
      <c r="BE146" s="263">
        <f>IFERROR(IF(VLOOKUP($D146,Listen!$A$2:$F$45,6,0)="Ja",BB146-MAX(BC146:BD146),BB146-BC146),0)</f>
        <v>0</v>
      </c>
    </row>
    <row r="147" spans="1:57" s="31" customFormat="1" x14ac:dyDescent="0.25">
      <c r="A147" s="189">
        <v>143</v>
      </c>
      <c r="B147" s="135" t="str">
        <f>IF(AND(E147&lt;&gt;0,D147&lt;&gt;0,F147&lt;&gt;0),IF(C147&lt;&gt;0,CONCATENATE(C147,"-AGr",VLOOKUP(D147,Listen!$A$2:$D$45,4,FALSE),"-",E147,"-",F147,),CONCATENATE("AGr",VLOOKUP(D147,Listen!$A$2:$D$45,4,FALSE),"-",E147,"-",F147)),"keine vollständige ID")</f>
        <v>keine vollständige ID</v>
      </c>
      <c r="C147" s="126"/>
      <c r="D147" s="275"/>
      <c r="E147" s="33"/>
      <c r="F147" s="130"/>
      <c r="G147" s="16"/>
      <c r="H147" s="16"/>
      <c r="I147" s="16"/>
      <c r="J147" s="16"/>
      <c r="K147" s="16"/>
      <c r="L147" s="94">
        <f>IF(E147&gt;A_Stammdaten!$B$10,0,G147+H147-J147)</f>
        <v>0</v>
      </c>
      <c r="M147" s="16"/>
      <c r="N147" s="16"/>
      <c r="O147" s="16"/>
      <c r="P147" s="54">
        <f t="shared" si="48"/>
        <v>0</v>
      </c>
      <c r="Q147" s="33"/>
      <c r="R147" s="33"/>
      <c r="S147" s="33"/>
      <c r="T147" s="33"/>
      <c r="U147" s="33"/>
      <c r="V147" s="33"/>
      <c r="W147" s="55" t="str">
        <f t="shared" si="49"/>
        <v>-</v>
      </c>
      <c r="X147" s="55" t="str">
        <f t="shared" si="50"/>
        <v>-</v>
      </c>
      <c r="Y147" s="55">
        <f>IF(ISBLANK($D147),0,VLOOKUP($D147,Listen!$A$2:$C$45,2,FALSE))</f>
        <v>0</v>
      </c>
      <c r="Z147" s="55">
        <f>IF(ISBLANK($D147),0,VLOOKUP($D147,Listen!$A$2:$C$45,3,FALSE))</f>
        <v>0</v>
      </c>
      <c r="AA147" s="45">
        <f t="shared" si="61"/>
        <v>0</v>
      </c>
      <c r="AB147" s="45">
        <f t="shared" si="61"/>
        <v>0</v>
      </c>
      <c r="AC147" s="45">
        <f>IFERROR(IF(OR($R147&lt;&gt;"Ja",VLOOKUP($D147,Listen!$A$2:$F$45,5,0)="Nein",E147&lt;IF(D147="LNG Anbindungsanlagen gemäß separater Festlegung",2022,2023)),$Y147,$W147),0)</f>
        <v>0</v>
      </c>
      <c r="AD147" s="45">
        <f>IFERROR(IF(OR($R147&lt;&gt;"Ja",VLOOKUP($D147,Listen!$A$2:$F$45,5,0)="Nein",E147&lt;IF(D147="LNG Anbindungsanlagen gemäß separater Festlegung",2022,2023)),$Y147,$W147),0)</f>
        <v>0</v>
      </c>
      <c r="AE147" s="45">
        <f>IFERROR(IF(OR($S147&lt;&gt;"Ja",VLOOKUP($D147,Listen!$A$2:$F$45,6,0)="Nein"),$Y147,$X147),0)</f>
        <v>0</v>
      </c>
      <c r="AF147" s="45">
        <f>IFERROR(IF(OR($S147&lt;&gt;"Ja",VLOOKUP($D147,Listen!$A$2:$F$45,6,0)="Nein"),$Y147,$X147),0)</f>
        <v>0</v>
      </c>
      <c r="AG147" s="45">
        <f>IFERROR(IF(OR($S147&lt;&gt;"Ja",VLOOKUP($D147,Listen!$A$2:$F$45,6,0)="Nein"),$Y147,$X147),0)</f>
        <v>0</v>
      </c>
      <c r="AH147" s="47">
        <f t="shared" si="62"/>
        <v>0</v>
      </c>
      <c r="AI147" s="122">
        <f>IFERROR(IF(VLOOKUP($D147,Listen!$A$2:$F$45,6,0)="Ja",MAX(BC147:BD147),D_SAV!$BC147),0)</f>
        <v>0</v>
      </c>
      <c r="AJ147" s="47">
        <f t="shared" si="63"/>
        <v>0</v>
      </c>
      <c r="AL147" s="262">
        <f t="shared" si="64"/>
        <v>0</v>
      </c>
      <c r="AM147" s="129">
        <f t="shared" si="51"/>
        <v>0</v>
      </c>
      <c r="AN147" s="263">
        <f t="shared" si="65"/>
        <v>0</v>
      </c>
      <c r="AO147" s="262">
        <f t="shared" si="52"/>
        <v>0</v>
      </c>
      <c r="AP147" s="129">
        <f t="shared" si="53"/>
        <v>0</v>
      </c>
      <c r="AQ147" s="263">
        <f t="shared" si="66"/>
        <v>0</v>
      </c>
      <c r="AR147" s="262">
        <f t="shared" si="54"/>
        <v>0</v>
      </c>
      <c r="AS147" s="129">
        <f t="shared" si="55"/>
        <v>0</v>
      </c>
      <c r="AT147" s="263">
        <f t="shared" si="67"/>
        <v>0</v>
      </c>
      <c r="AU147" s="262">
        <f t="shared" si="56"/>
        <v>0</v>
      </c>
      <c r="AV147" s="129">
        <f t="shared" si="57"/>
        <v>0</v>
      </c>
      <c r="AW147" s="263">
        <f t="shared" si="68"/>
        <v>0</v>
      </c>
      <c r="AX147" s="262">
        <f t="shared" si="58"/>
        <v>0</v>
      </c>
      <c r="AY147" s="129">
        <f t="shared" si="59"/>
        <v>0</v>
      </c>
      <c r="AZ147" s="129">
        <f t="shared" si="69"/>
        <v>0</v>
      </c>
      <c r="BA147" s="263">
        <f>IFERROR(IF(VLOOKUP($D147,Listen!$A$2:$F$45,6,0)="Ja",AX147-MAX(AY147:AZ147),AX147-AY147),0)</f>
        <v>0</v>
      </c>
      <c r="BB147" s="262">
        <f t="shared" si="70"/>
        <v>0</v>
      </c>
      <c r="BC147" s="129">
        <f t="shared" si="60"/>
        <v>0</v>
      </c>
      <c r="BD147" s="129">
        <f t="shared" si="71"/>
        <v>0</v>
      </c>
      <c r="BE147" s="263">
        <f>IFERROR(IF(VLOOKUP($D147,Listen!$A$2:$F$45,6,0)="Ja",BB147-MAX(BC147:BD147),BB147-BC147),0)</f>
        <v>0</v>
      </c>
    </row>
    <row r="148" spans="1:57" s="31" customFormat="1" x14ac:dyDescent="0.25">
      <c r="A148" s="189">
        <v>144</v>
      </c>
      <c r="B148" s="135" t="str">
        <f>IF(AND(E148&lt;&gt;0,D148&lt;&gt;0,F148&lt;&gt;0),IF(C148&lt;&gt;0,CONCATENATE(C148,"-AGr",VLOOKUP(D148,Listen!$A$2:$D$45,4,FALSE),"-",E148,"-",F148,),CONCATENATE("AGr",VLOOKUP(D148,Listen!$A$2:$D$45,4,FALSE),"-",E148,"-",F148)),"keine vollständige ID")</f>
        <v>keine vollständige ID</v>
      </c>
      <c r="C148" s="126"/>
      <c r="D148" s="275"/>
      <c r="E148" s="33"/>
      <c r="F148" s="130"/>
      <c r="G148" s="16"/>
      <c r="H148" s="16"/>
      <c r="I148" s="16"/>
      <c r="J148" s="16"/>
      <c r="K148" s="16"/>
      <c r="L148" s="94">
        <f>IF(E148&gt;A_Stammdaten!$B$10,0,G148+H148-J148)</f>
        <v>0</v>
      </c>
      <c r="M148" s="16"/>
      <c r="N148" s="16"/>
      <c r="O148" s="16"/>
      <c r="P148" s="54">
        <f t="shared" si="48"/>
        <v>0</v>
      </c>
      <c r="Q148" s="33"/>
      <c r="R148" s="33"/>
      <c r="S148" s="33"/>
      <c r="T148" s="33"/>
      <c r="U148" s="33"/>
      <c r="V148" s="33"/>
      <c r="W148" s="55" t="str">
        <f t="shared" si="49"/>
        <v>-</v>
      </c>
      <c r="X148" s="55" t="str">
        <f t="shared" si="50"/>
        <v>-</v>
      </c>
      <c r="Y148" s="55">
        <f>IF(ISBLANK($D148),0,VLOOKUP($D148,Listen!$A$2:$C$45,2,FALSE))</f>
        <v>0</v>
      </c>
      <c r="Z148" s="55">
        <f>IF(ISBLANK($D148),0,VLOOKUP($D148,Listen!$A$2:$C$45,3,FALSE))</f>
        <v>0</v>
      </c>
      <c r="AA148" s="45">
        <f t="shared" si="61"/>
        <v>0</v>
      </c>
      <c r="AB148" s="45">
        <f t="shared" si="61"/>
        <v>0</v>
      </c>
      <c r="AC148" s="45">
        <f>IFERROR(IF(OR($R148&lt;&gt;"Ja",VLOOKUP($D148,Listen!$A$2:$F$45,5,0)="Nein",E148&lt;IF(D148="LNG Anbindungsanlagen gemäß separater Festlegung",2022,2023)),$Y148,$W148),0)</f>
        <v>0</v>
      </c>
      <c r="AD148" s="45">
        <f>IFERROR(IF(OR($R148&lt;&gt;"Ja",VLOOKUP($D148,Listen!$A$2:$F$45,5,0)="Nein",E148&lt;IF(D148="LNG Anbindungsanlagen gemäß separater Festlegung",2022,2023)),$Y148,$W148),0)</f>
        <v>0</v>
      </c>
      <c r="AE148" s="45">
        <f>IFERROR(IF(OR($S148&lt;&gt;"Ja",VLOOKUP($D148,Listen!$A$2:$F$45,6,0)="Nein"),$Y148,$X148),0)</f>
        <v>0</v>
      </c>
      <c r="AF148" s="45">
        <f>IFERROR(IF(OR($S148&lt;&gt;"Ja",VLOOKUP($D148,Listen!$A$2:$F$45,6,0)="Nein"),$Y148,$X148),0)</f>
        <v>0</v>
      </c>
      <c r="AG148" s="45">
        <f>IFERROR(IF(OR($S148&lt;&gt;"Ja",VLOOKUP($D148,Listen!$A$2:$F$45,6,0)="Nein"),$Y148,$X148),0)</f>
        <v>0</v>
      </c>
      <c r="AH148" s="47">
        <f t="shared" si="62"/>
        <v>0</v>
      </c>
      <c r="AI148" s="122">
        <f>IFERROR(IF(VLOOKUP($D148,Listen!$A$2:$F$45,6,0)="Ja",MAX(BC148:BD148),D_SAV!$BC148),0)</f>
        <v>0</v>
      </c>
      <c r="AJ148" s="47">
        <f t="shared" si="63"/>
        <v>0</v>
      </c>
      <c r="AL148" s="262">
        <f t="shared" si="64"/>
        <v>0</v>
      </c>
      <c r="AM148" s="129">
        <f t="shared" si="51"/>
        <v>0</v>
      </c>
      <c r="AN148" s="263">
        <f t="shared" si="65"/>
        <v>0</v>
      </c>
      <c r="AO148" s="262">
        <f t="shared" si="52"/>
        <v>0</v>
      </c>
      <c r="AP148" s="129">
        <f t="shared" si="53"/>
        <v>0</v>
      </c>
      <c r="AQ148" s="263">
        <f t="shared" si="66"/>
        <v>0</v>
      </c>
      <c r="AR148" s="262">
        <f t="shared" si="54"/>
        <v>0</v>
      </c>
      <c r="AS148" s="129">
        <f t="shared" si="55"/>
        <v>0</v>
      </c>
      <c r="AT148" s="263">
        <f t="shared" si="67"/>
        <v>0</v>
      </c>
      <c r="AU148" s="262">
        <f t="shared" si="56"/>
        <v>0</v>
      </c>
      <c r="AV148" s="129">
        <f t="shared" si="57"/>
        <v>0</v>
      </c>
      <c r="AW148" s="263">
        <f t="shared" si="68"/>
        <v>0</v>
      </c>
      <c r="AX148" s="262">
        <f t="shared" si="58"/>
        <v>0</v>
      </c>
      <c r="AY148" s="129">
        <f t="shared" si="59"/>
        <v>0</v>
      </c>
      <c r="AZ148" s="129">
        <f t="shared" si="69"/>
        <v>0</v>
      </c>
      <c r="BA148" s="263">
        <f>IFERROR(IF(VLOOKUP($D148,Listen!$A$2:$F$45,6,0)="Ja",AX148-MAX(AY148:AZ148),AX148-AY148),0)</f>
        <v>0</v>
      </c>
      <c r="BB148" s="262">
        <f t="shared" si="70"/>
        <v>0</v>
      </c>
      <c r="BC148" s="129">
        <f t="shared" si="60"/>
        <v>0</v>
      </c>
      <c r="BD148" s="129">
        <f t="shared" si="71"/>
        <v>0</v>
      </c>
      <c r="BE148" s="263">
        <f>IFERROR(IF(VLOOKUP($D148,Listen!$A$2:$F$45,6,0)="Ja",BB148-MAX(BC148:BD148),BB148-BC148),0)</f>
        <v>0</v>
      </c>
    </row>
    <row r="149" spans="1:57" s="31" customFormat="1" x14ac:dyDescent="0.25">
      <c r="A149" s="189">
        <v>145</v>
      </c>
      <c r="B149" s="135" t="str">
        <f>IF(AND(E149&lt;&gt;0,D149&lt;&gt;0,F149&lt;&gt;0),IF(C149&lt;&gt;0,CONCATENATE(C149,"-AGr",VLOOKUP(D149,Listen!$A$2:$D$45,4,FALSE),"-",E149,"-",F149,),CONCATENATE("AGr",VLOOKUP(D149,Listen!$A$2:$D$45,4,FALSE),"-",E149,"-",F149)),"keine vollständige ID")</f>
        <v>keine vollständige ID</v>
      </c>
      <c r="C149" s="126"/>
      <c r="D149" s="275"/>
      <c r="E149" s="33"/>
      <c r="F149" s="130"/>
      <c r="G149" s="16"/>
      <c r="H149" s="16"/>
      <c r="I149" s="16"/>
      <c r="J149" s="16"/>
      <c r="K149" s="16"/>
      <c r="L149" s="94">
        <f>IF(E149&gt;A_Stammdaten!$B$10,0,G149+H149-J149)</f>
        <v>0</v>
      </c>
      <c r="M149" s="16"/>
      <c r="N149" s="16"/>
      <c r="O149" s="16"/>
      <c r="P149" s="54">
        <f t="shared" si="48"/>
        <v>0</v>
      </c>
      <c r="Q149" s="33"/>
      <c r="R149" s="33"/>
      <c r="S149" s="33"/>
      <c r="T149" s="33"/>
      <c r="U149" s="33"/>
      <c r="V149" s="33"/>
      <c r="W149" s="55" t="str">
        <f t="shared" si="49"/>
        <v>-</v>
      </c>
      <c r="X149" s="55" t="str">
        <f t="shared" si="50"/>
        <v>-</v>
      </c>
      <c r="Y149" s="55">
        <f>IF(ISBLANK($D149),0,VLOOKUP($D149,Listen!$A$2:$C$45,2,FALSE))</f>
        <v>0</v>
      </c>
      <c r="Z149" s="55">
        <f>IF(ISBLANK($D149),0,VLOOKUP($D149,Listen!$A$2:$C$45,3,FALSE))</f>
        <v>0</v>
      </c>
      <c r="AA149" s="45">
        <f t="shared" si="61"/>
        <v>0</v>
      </c>
      <c r="AB149" s="45">
        <f t="shared" si="61"/>
        <v>0</v>
      </c>
      <c r="AC149" s="45">
        <f>IFERROR(IF(OR($R149&lt;&gt;"Ja",VLOOKUP($D149,Listen!$A$2:$F$45,5,0)="Nein",E149&lt;IF(D149="LNG Anbindungsanlagen gemäß separater Festlegung",2022,2023)),$Y149,$W149),0)</f>
        <v>0</v>
      </c>
      <c r="AD149" s="45">
        <f>IFERROR(IF(OR($R149&lt;&gt;"Ja",VLOOKUP($D149,Listen!$A$2:$F$45,5,0)="Nein",E149&lt;IF(D149="LNG Anbindungsanlagen gemäß separater Festlegung",2022,2023)),$Y149,$W149),0)</f>
        <v>0</v>
      </c>
      <c r="AE149" s="45">
        <f>IFERROR(IF(OR($S149&lt;&gt;"Ja",VLOOKUP($D149,Listen!$A$2:$F$45,6,0)="Nein"),$Y149,$X149),0)</f>
        <v>0</v>
      </c>
      <c r="AF149" s="45">
        <f>IFERROR(IF(OR($S149&lt;&gt;"Ja",VLOOKUP($D149,Listen!$A$2:$F$45,6,0)="Nein"),$Y149,$X149),0)</f>
        <v>0</v>
      </c>
      <c r="AG149" s="45">
        <f>IFERROR(IF(OR($S149&lt;&gt;"Ja",VLOOKUP($D149,Listen!$A$2:$F$45,6,0)="Nein"),$Y149,$X149),0)</f>
        <v>0</v>
      </c>
      <c r="AH149" s="47">
        <f t="shared" si="62"/>
        <v>0</v>
      </c>
      <c r="AI149" s="122">
        <f>IFERROR(IF(VLOOKUP($D149,Listen!$A$2:$F$45,6,0)="Ja",MAX(BC149:BD149),D_SAV!$BC149),0)</f>
        <v>0</v>
      </c>
      <c r="AJ149" s="47">
        <f t="shared" si="63"/>
        <v>0</v>
      </c>
      <c r="AL149" s="262">
        <f t="shared" si="64"/>
        <v>0</v>
      </c>
      <c r="AM149" s="129">
        <f t="shared" si="51"/>
        <v>0</v>
      </c>
      <c r="AN149" s="263">
        <f t="shared" si="65"/>
        <v>0</v>
      </c>
      <c r="AO149" s="262">
        <f t="shared" si="52"/>
        <v>0</v>
      </c>
      <c r="AP149" s="129">
        <f t="shared" si="53"/>
        <v>0</v>
      </c>
      <c r="AQ149" s="263">
        <f t="shared" si="66"/>
        <v>0</v>
      </c>
      <c r="AR149" s="262">
        <f t="shared" si="54"/>
        <v>0</v>
      </c>
      <c r="AS149" s="129">
        <f t="shared" si="55"/>
        <v>0</v>
      </c>
      <c r="AT149" s="263">
        <f t="shared" si="67"/>
        <v>0</v>
      </c>
      <c r="AU149" s="262">
        <f t="shared" si="56"/>
        <v>0</v>
      </c>
      <c r="AV149" s="129">
        <f t="shared" si="57"/>
        <v>0</v>
      </c>
      <c r="AW149" s="263">
        <f t="shared" si="68"/>
        <v>0</v>
      </c>
      <c r="AX149" s="262">
        <f t="shared" si="58"/>
        <v>0</v>
      </c>
      <c r="AY149" s="129">
        <f t="shared" si="59"/>
        <v>0</v>
      </c>
      <c r="AZ149" s="129">
        <f t="shared" si="69"/>
        <v>0</v>
      </c>
      <c r="BA149" s="263">
        <f>IFERROR(IF(VLOOKUP($D149,Listen!$A$2:$F$45,6,0)="Ja",AX149-MAX(AY149:AZ149),AX149-AY149),0)</f>
        <v>0</v>
      </c>
      <c r="BB149" s="262">
        <f t="shared" si="70"/>
        <v>0</v>
      </c>
      <c r="BC149" s="129">
        <f t="shared" si="60"/>
        <v>0</v>
      </c>
      <c r="BD149" s="129">
        <f t="shared" si="71"/>
        <v>0</v>
      </c>
      <c r="BE149" s="263">
        <f>IFERROR(IF(VLOOKUP($D149,Listen!$A$2:$F$45,6,0)="Ja",BB149-MAX(BC149:BD149),BB149-BC149),0)</f>
        <v>0</v>
      </c>
    </row>
    <row r="150" spans="1:57" s="31" customFormat="1" x14ac:dyDescent="0.25">
      <c r="A150" s="189">
        <v>146</v>
      </c>
      <c r="B150" s="135" t="str">
        <f>IF(AND(E150&lt;&gt;0,D150&lt;&gt;0,F150&lt;&gt;0),IF(C150&lt;&gt;0,CONCATENATE(C150,"-AGr",VLOOKUP(D150,Listen!$A$2:$D$45,4,FALSE),"-",E150,"-",F150,),CONCATENATE("AGr",VLOOKUP(D150,Listen!$A$2:$D$45,4,FALSE),"-",E150,"-",F150)),"keine vollständige ID")</f>
        <v>keine vollständige ID</v>
      </c>
      <c r="C150" s="126"/>
      <c r="D150" s="275"/>
      <c r="E150" s="33"/>
      <c r="F150" s="130"/>
      <c r="G150" s="16"/>
      <c r="H150" s="16"/>
      <c r="I150" s="16"/>
      <c r="J150" s="16"/>
      <c r="K150" s="16"/>
      <c r="L150" s="94">
        <f>IF(E150&gt;A_Stammdaten!$B$10,0,G150+H150-J150)</f>
        <v>0</v>
      </c>
      <c r="M150" s="16"/>
      <c r="N150" s="16"/>
      <c r="O150" s="16"/>
      <c r="P150" s="54">
        <f t="shared" si="48"/>
        <v>0</v>
      </c>
      <c r="Q150" s="33"/>
      <c r="R150" s="33"/>
      <c r="S150" s="33"/>
      <c r="T150" s="33"/>
      <c r="U150" s="33"/>
      <c r="V150" s="33"/>
      <c r="W150" s="55" t="str">
        <f t="shared" si="49"/>
        <v>-</v>
      </c>
      <c r="X150" s="55" t="str">
        <f t="shared" si="50"/>
        <v>-</v>
      </c>
      <c r="Y150" s="55">
        <f>IF(ISBLANK($D150),0,VLOOKUP($D150,Listen!$A$2:$C$45,2,FALSE))</f>
        <v>0</v>
      </c>
      <c r="Z150" s="55">
        <f>IF(ISBLANK($D150),0,VLOOKUP($D150,Listen!$A$2:$C$45,3,FALSE))</f>
        <v>0</v>
      </c>
      <c r="AA150" s="45">
        <f t="shared" si="61"/>
        <v>0</v>
      </c>
      <c r="AB150" s="45">
        <f t="shared" si="61"/>
        <v>0</v>
      </c>
      <c r="AC150" s="45">
        <f>IFERROR(IF(OR($R150&lt;&gt;"Ja",VLOOKUP($D150,Listen!$A$2:$F$45,5,0)="Nein",E150&lt;IF(D150="LNG Anbindungsanlagen gemäß separater Festlegung",2022,2023)),$Y150,$W150),0)</f>
        <v>0</v>
      </c>
      <c r="AD150" s="45">
        <f>IFERROR(IF(OR($R150&lt;&gt;"Ja",VLOOKUP($D150,Listen!$A$2:$F$45,5,0)="Nein",E150&lt;IF(D150="LNG Anbindungsanlagen gemäß separater Festlegung",2022,2023)),$Y150,$W150),0)</f>
        <v>0</v>
      </c>
      <c r="AE150" s="45">
        <f>IFERROR(IF(OR($S150&lt;&gt;"Ja",VLOOKUP($D150,Listen!$A$2:$F$45,6,0)="Nein"),$Y150,$X150),0)</f>
        <v>0</v>
      </c>
      <c r="AF150" s="45">
        <f>IFERROR(IF(OR($S150&lt;&gt;"Ja",VLOOKUP($D150,Listen!$A$2:$F$45,6,0)="Nein"),$Y150,$X150),0)</f>
        <v>0</v>
      </c>
      <c r="AG150" s="45">
        <f>IFERROR(IF(OR($S150&lt;&gt;"Ja",VLOOKUP($D150,Listen!$A$2:$F$45,6,0)="Nein"),$Y150,$X150),0)</f>
        <v>0</v>
      </c>
      <c r="AH150" s="47">
        <f t="shared" si="62"/>
        <v>0</v>
      </c>
      <c r="AI150" s="122">
        <f>IFERROR(IF(VLOOKUP($D150,Listen!$A$2:$F$45,6,0)="Ja",MAX(BC150:BD150),D_SAV!$BC150),0)</f>
        <v>0</v>
      </c>
      <c r="AJ150" s="47">
        <f t="shared" si="63"/>
        <v>0</v>
      </c>
      <c r="AL150" s="262">
        <f t="shared" si="64"/>
        <v>0</v>
      </c>
      <c r="AM150" s="129">
        <f t="shared" si="51"/>
        <v>0</v>
      </c>
      <c r="AN150" s="263">
        <f t="shared" si="65"/>
        <v>0</v>
      </c>
      <c r="AO150" s="262">
        <f t="shared" si="52"/>
        <v>0</v>
      </c>
      <c r="AP150" s="129">
        <f t="shared" si="53"/>
        <v>0</v>
      </c>
      <c r="AQ150" s="263">
        <f t="shared" si="66"/>
        <v>0</v>
      </c>
      <c r="AR150" s="262">
        <f t="shared" si="54"/>
        <v>0</v>
      </c>
      <c r="AS150" s="129">
        <f t="shared" si="55"/>
        <v>0</v>
      </c>
      <c r="AT150" s="263">
        <f t="shared" si="67"/>
        <v>0</v>
      </c>
      <c r="AU150" s="262">
        <f t="shared" si="56"/>
        <v>0</v>
      </c>
      <c r="AV150" s="129">
        <f t="shared" si="57"/>
        <v>0</v>
      </c>
      <c r="AW150" s="263">
        <f t="shared" si="68"/>
        <v>0</v>
      </c>
      <c r="AX150" s="262">
        <f t="shared" si="58"/>
        <v>0</v>
      </c>
      <c r="AY150" s="129">
        <f t="shared" si="59"/>
        <v>0</v>
      </c>
      <c r="AZ150" s="129">
        <f t="shared" si="69"/>
        <v>0</v>
      </c>
      <c r="BA150" s="263">
        <f>IFERROR(IF(VLOOKUP($D150,Listen!$A$2:$F$45,6,0)="Ja",AX150-MAX(AY150:AZ150),AX150-AY150),0)</f>
        <v>0</v>
      </c>
      <c r="BB150" s="262">
        <f t="shared" si="70"/>
        <v>0</v>
      </c>
      <c r="BC150" s="129">
        <f t="shared" si="60"/>
        <v>0</v>
      </c>
      <c r="BD150" s="129">
        <f t="shared" si="71"/>
        <v>0</v>
      </c>
      <c r="BE150" s="263">
        <f>IFERROR(IF(VLOOKUP($D150,Listen!$A$2:$F$45,6,0)="Ja",BB150-MAX(BC150:BD150),BB150-BC150),0)</f>
        <v>0</v>
      </c>
    </row>
    <row r="151" spans="1:57" s="31" customFormat="1" x14ac:dyDescent="0.25">
      <c r="A151" s="189">
        <v>147</v>
      </c>
      <c r="B151" s="135" t="str">
        <f>IF(AND(E151&lt;&gt;0,D151&lt;&gt;0,F151&lt;&gt;0),IF(C151&lt;&gt;0,CONCATENATE(C151,"-AGr",VLOOKUP(D151,Listen!$A$2:$D$45,4,FALSE),"-",E151,"-",F151,),CONCATENATE("AGr",VLOOKUP(D151,Listen!$A$2:$D$45,4,FALSE),"-",E151,"-",F151)),"keine vollständige ID")</f>
        <v>keine vollständige ID</v>
      </c>
      <c r="C151" s="126"/>
      <c r="D151" s="275"/>
      <c r="E151" s="33"/>
      <c r="F151" s="130"/>
      <c r="G151" s="16"/>
      <c r="H151" s="16"/>
      <c r="I151" s="16"/>
      <c r="J151" s="16"/>
      <c r="K151" s="16"/>
      <c r="L151" s="94">
        <f>IF(E151&gt;A_Stammdaten!$B$10,0,G151+H151-J151)</f>
        <v>0</v>
      </c>
      <c r="M151" s="16"/>
      <c r="N151" s="16"/>
      <c r="O151" s="16"/>
      <c r="P151" s="54">
        <f t="shared" si="48"/>
        <v>0</v>
      </c>
      <c r="Q151" s="33"/>
      <c r="R151" s="33"/>
      <c r="S151" s="33"/>
      <c r="T151" s="33"/>
      <c r="U151" s="33"/>
      <c r="V151" s="33"/>
      <c r="W151" s="55" t="str">
        <f t="shared" si="49"/>
        <v>-</v>
      </c>
      <c r="X151" s="55" t="str">
        <f t="shared" si="50"/>
        <v>-</v>
      </c>
      <c r="Y151" s="55">
        <f>IF(ISBLANK($D151),0,VLOOKUP($D151,Listen!$A$2:$C$45,2,FALSE))</f>
        <v>0</v>
      </c>
      <c r="Z151" s="55">
        <f>IF(ISBLANK($D151),0,VLOOKUP($D151,Listen!$A$2:$C$45,3,FALSE))</f>
        <v>0</v>
      </c>
      <c r="AA151" s="45">
        <f t="shared" si="61"/>
        <v>0</v>
      </c>
      <c r="AB151" s="45">
        <f t="shared" si="61"/>
        <v>0</v>
      </c>
      <c r="AC151" s="45">
        <f>IFERROR(IF(OR($R151&lt;&gt;"Ja",VLOOKUP($D151,Listen!$A$2:$F$45,5,0)="Nein",E151&lt;IF(D151="LNG Anbindungsanlagen gemäß separater Festlegung",2022,2023)),$Y151,$W151),0)</f>
        <v>0</v>
      </c>
      <c r="AD151" s="45">
        <f>IFERROR(IF(OR($R151&lt;&gt;"Ja",VLOOKUP($D151,Listen!$A$2:$F$45,5,0)="Nein",E151&lt;IF(D151="LNG Anbindungsanlagen gemäß separater Festlegung",2022,2023)),$Y151,$W151),0)</f>
        <v>0</v>
      </c>
      <c r="AE151" s="45">
        <f>IFERROR(IF(OR($S151&lt;&gt;"Ja",VLOOKUP($D151,Listen!$A$2:$F$45,6,0)="Nein"),$Y151,$X151),0)</f>
        <v>0</v>
      </c>
      <c r="AF151" s="45">
        <f>IFERROR(IF(OR($S151&lt;&gt;"Ja",VLOOKUP($D151,Listen!$A$2:$F$45,6,0)="Nein"),$Y151,$X151),0)</f>
        <v>0</v>
      </c>
      <c r="AG151" s="45">
        <f>IFERROR(IF(OR($S151&lt;&gt;"Ja",VLOOKUP($D151,Listen!$A$2:$F$45,6,0)="Nein"),$Y151,$X151),0)</f>
        <v>0</v>
      </c>
      <c r="AH151" s="47">
        <f t="shared" si="62"/>
        <v>0</v>
      </c>
      <c r="AI151" s="122">
        <f>IFERROR(IF(VLOOKUP($D151,Listen!$A$2:$F$45,6,0)="Ja",MAX(BC151:BD151),D_SAV!$BC151),0)</f>
        <v>0</v>
      </c>
      <c r="AJ151" s="47">
        <f t="shared" si="63"/>
        <v>0</v>
      </c>
      <c r="AL151" s="262">
        <f t="shared" si="64"/>
        <v>0</v>
      </c>
      <c r="AM151" s="129">
        <f t="shared" si="51"/>
        <v>0</v>
      </c>
      <c r="AN151" s="263">
        <f t="shared" si="65"/>
        <v>0</v>
      </c>
      <c r="AO151" s="262">
        <f t="shared" si="52"/>
        <v>0</v>
      </c>
      <c r="AP151" s="129">
        <f t="shared" si="53"/>
        <v>0</v>
      </c>
      <c r="AQ151" s="263">
        <f t="shared" si="66"/>
        <v>0</v>
      </c>
      <c r="AR151" s="262">
        <f t="shared" si="54"/>
        <v>0</v>
      </c>
      <c r="AS151" s="129">
        <f t="shared" si="55"/>
        <v>0</v>
      </c>
      <c r="AT151" s="263">
        <f t="shared" si="67"/>
        <v>0</v>
      </c>
      <c r="AU151" s="262">
        <f t="shared" si="56"/>
        <v>0</v>
      </c>
      <c r="AV151" s="129">
        <f t="shared" si="57"/>
        <v>0</v>
      </c>
      <c r="AW151" s="263">
        <f t="shared" si="68"/>
        <v>0</v>
      </c>
      <c r="AX151" s="262">
        <f t="shared" si="58"/>
        <v>0</v>
      </c>
      <c r="AY151" s="129">
        <f t="shared" si="59"/>
        <v>0</v>
      </c>
      <c r="AZ151" s="129">
        <f t="shared" si="69"/>
        <v>0</v>
      </c>
      <c r="BA151" s="263">
        <f>IFERROR(IF(VLOOKUP($D151,Listen!$A$2:$F$45,6,0)="Ja",AX151-MAX(AY151:AZ151),AX151-AY151),0)</f>
        <v>0</v>
      </c>
      <c r="BB151" s="262">
        <f t="shared" si="70"/>
        <v>0</v>
      </c>
      <c r="BC151" s="129">
        <f t="shared" si="60"/>
        <v>0</v>
      </c>
      <c r="BD151" s="129">
        <f t="shared" si="71"/>
        <v>0</v>
      </c>
      <c r="BE151" s="263">
        <f>IFERROR(IF(VLOOKUP($D151,Listen!$A$2:$F$45,6,0)="Ja",BB151-MAX(BC151:BD151),BB151-BC151),0)</f>
        <v>0</v>
      </c>
    </row>
    <row r="152" spans="1:57" s="31" customFormat="1" x14ac:dyDescent="0.25">
      <c r="A152" s="189">
        <v>148</v>
      </c>
      <c r="B152" s="135" t="str">
        <f>IF(AND(E152&lt;&gt;0,D152&lt;&gt;0,F152&lt;&gt;0),IF(C152&lt;&gt;0,CONCATENATE(C152,"-AGr",VLOOKUP(D152,Listen!$A$2:$D$45,4,FALSE),"-",E152,"-",F152,),CONCATENATE("AGr",VLOOKUP(D152,Listen!$A$2:$D$45,4,FALSE),"-",E152,"-",F152)),"keine vollständige ID")</f>
        <v>keine vollständige ID</v>
      </c>
      <c r="C152" s="126"/>
      <c r="D152" s="275"/>
      <c r="E152" s="33"/>
      <c r="F152" s="130"/>
      <c r="G152" s="16"/>
      <c r="H152" s="16"/>
      <c r="I152" s="16"/>
      <c r="J152" s="16"/>
      <c r="K152" s="16"/>
      <c r="L152" s="94">
        <f>IF(E152&gt;A_Stammdaten!$B$10,0,G152+H152-J152)</f>
        <v>0</v>
      </c>
      <c r="M152" s="16"/>
      <c r="N152" s="16"/>
      <c r="O152" s="16"/>
      <c r="P152" s="54">
        <f t="shared" si="48"/>
        <v>0</v>
      </c>
      <c r="Q152" s="33"/>
      <c r="R152" s="33"/>
      <c r="S152" s="33"/>
      <c r="T152" s="33"/>
      <c r="U152" s="33"/>
      <c r="V152" s="33"/>
      <c r="W152" s="55" t="str">
        <f t="shared" si="49"/>
        <v>-</v>
      </c>
      <c r="X152" s="55" t="str">
        <f t="shared" si="50"/>
        <v>-</v>
      </c>
      <c r="Y152" s="55">
        <f>IF(ISBLANK($D152),0,VLOOKUP($D152,Listen!$A$2:$C$45,2,FALSE))</f>
        <v>0</v>
      </c>
      <c r="Z152" s="55">
        <f>IF(ISBLANK($D152),0,VLOOKUP($D152,Listen!$A$2:$C$45,3,FALSE))</f>
        <v>0</v>
      </c>
      <c r="AA152" s="45">
        <f t="shared" si="61"/>
        <v>0</v>
      </c>
      <c r="AB152" s="45">
        <f t="shared" si="61"/>
        <v>0</v>
      </c>
      <c r="AC152" s="45">
        <f>IFERROR(IF(OR($R152&lt;&gt;"Ja",VLOOKUP($D152,Listen!$A$2:$F$45,5,0)="Nein",E152&lt;IF(D152="LNG Anbindungsanlagen gemäß separater Festlegung",2022,2023)),$Y152,$W152),0)</f>
        <v>0</v>
      </c>
      <c r="AD152" s="45">
        <f>IFERROR(IF(OR($R152&lt;&gt;"Ja",VLOOKUP($D152,Listen!$A$2:$F$45,5,0)="Nein",E152&lt;IF(D152="LNG Anbindungsanlagen gemäß separater Festlegung",2022,2023)),$Y152,$W152),0)</f>
        <v>0</v>
      </c>
      <c r="AE152" s="45">
        <f>IFERROR(IF(OR($S152&lt;&gt;"Ja",VLOOKUP($D152,Listen!$A$2:$F$45,6,0)="Nein"),$Y152,$X152),0)</f>
        <v>0</v>
      </c>
      <c r="AF152" s="45">
        <f>IFERROR(IF(OR($S152&lt;&gt;"Ja",VLOOKUP($D152,Listen!$A$2:$F$45,6,0)="Nein"),$Y152,$X152),0)</f>
        <v>0</v>
      </c>
      <c r="AG152" s="45">
        <f>IFERROR(IF(OR($S152&lt;&gt;"Ja",VLOOKUP($D152,Listen!$A$2:$F$45,6,0)="Nein"),$Y152,$X152),0)</f>
        <v>0</v>
      </c>
      <c r="AH152" s="47">
        <f t="shared" si="62"/>
        <v>0</v>
      </c>
      <c r="AI152" s="122">
        <f>IFERROR(IF(VLOOKUP($D152,Listen!$A$2:$F$45,6,0)="Ja",MAX(BC152:BD152),D_SAV!$BC152),0)</f>
        <v>0</v>
      </c>
      <c r="AJ152" s="47">
        <f t="shared" si="63"/>
        <v>0</v>
      </c>
      <c r="AL152" s="262">
        <f t="shared" si="64"/>
        <v>0</v>
      </c>
      <c r="AM152" s="129">
        <f t="shared" si="51"/>
        <v>0</v>
      </c>
      <c r="AN152" s="263">
        <f t="shared" si="65"/>
        <v>0</v>
      </c>
      <c r="AO152" s="262">
        <f t="shared" si="52"/>
        <v>0</v>
      </c>
      <c r="AP152" s="129">
        <f t="shared" si="53"/>
        <v>0</v>
      </c>
      <c r="AQ152" s="263">
        <f t="shared" si="66"/>
        <v>0</v>
      </c>
      <c r="AR152" s="262">
        <f t="shared" si="54"/>
        <v>0</v>
      </c>
      <c r="AS152" s="129">
        <f t="shared" si="55"/>
        <v>0</v>
      </c>
      <c r="AT152" s="263">
        <f t="shared" si="67"/>
        <v>0</v>
      </c>
      <c r="AU152" s="262">
        <f t="shared" si="56"/>
        <v>0</v>
      </c>
      <c r="AV152" s="129">
        <f t="shared" si="57"/>
        <v>0</v>
      </c>
      <c r="AW152" s="263">
        <f t="shared" si="68"/>
        <v>0</v>
      </c>
      <c r="AX152" s="262">
        <f t="shared" si="58"/>
        <v>0</v>
      </c>
      <c r="AY152" s="129">
        <f t="shared" si="59"/>
        <v>0</v>
      </c>
      <c r="AZ152" s="129">
        <f t="shared" si="69"/>
        <v>0</v>
      </c>
      <c r="BA152" s="263">
        <f>IFERROR(IF(VLOOKUP($D152,Listen!$A$2:$F$45,6,0)="Ja",AX152-MAX(AY152:AZ152),AX152-AY152),0)</f>
        <v>0</v>
      </c>
      <c r="BB152" s="262">
        <f t="shared" si="70"/>
        <v>0</v>
      </c>
      <c r="BC152" s="129">
        <f t="shared" si="60"/>
        <v>0</v>
      </c>
      <c r="BD152" s="129">
        <f t="shared" si="71"/>
        <v>0</v>
      </c>
      <c r="BE152" s="263">
        <f>IFERROR(IF(VLOOKUP($D152,Listen!$A$2:$F$45,6,0)="Ja",BB152-MAX(BC152:BD152),BB152-BC152),0)</f>
        <v>0</v>
      </c>
    </row>
    <row r="153" spans="1:57" s="31" customFormat="1" x14ac:dyDescent="0.25">
      <c r="A153" s="189">
        <v>149</v>
      </c>
      <c r="B153" s="135" t="str">
        <f>IF(AND(E153&lt;&gt;0,D153&lt;&gt;0,F153&lt;&gt;0),IF(C153&lt;&gt;0,CONCATENATE(C153,"-AGr",VLOOKUP(D153,Listen!$A$2:$D$45,4,FALSE),"-",E153,"-",F153,),CONCATENATE("AGr",VLOOKUP(D153,Listen!$A$2:$D$45,4,FALSE),"-",E153,"-",F153)),"keine vollständige ID")</f>
        <v>keine vollständige ID</v>
      </c>
      <c r="C153" s="126"/>
      <c r="D153" s="275"/>
      <c r="E153" s="33"/>
      <c r="F153" s="130"/>
      <c r="G153" s="16"/>
      <c r="H153" s="16"/>
      <c r="I153" s="16"/>
      <c r="J153" s="16"/>
      <c r="K153" s="16"/>
      <c r="L153" s="94">
        <f>IF(E153&gt;A_Stammdaten!$B$10,0,G153+H153-J153)</f>
        <v>0</v>
      </c>
      <c r="M153" s="16"/>
      <c r="N153" s="16"/>
      <c r="O153" s="16"/>
      <c r="P153" s="54">
        <f t="shared" si="48"/>
        <v>0</v>
      </c>
      <c r="Q153" s="33"/>
      <c r="R153" s="33"/>
      <c r="S153" s="33"/>
      <c r="T153" s="33"/>
      <c r="U153" s="33"/>
      <c r="V153" s="33"/>
      <c r="W153" s="55" t="str">
        <f t="shared" si="49"/>
        <v>-</v>
      </c>
      <c r="X153" s="55" t="str">
        <f t="shared" si="50"/>
        <v>-</v>
      </c>
      <c r="Y153" s="55">
        <f>IF(ISBLANK($D153),0,VLOOKUP($D153,Listen!$A$2:$C$45,2,FALSE))</f>
        <v>0</v>
      </c>
      <c r="Z153" s="55">
        <f>IF(ISBLANK($D153),0,VLOOKUP($D153,Listen!$A$2:$C$45,3,FALSE))</f>
        <v>0</v>
      </c>
      <c r="AA153" s="45">
        <f t="shared" si="61"/>
        <v>0</v>
      </c>
      <c r="AB153" s="45">
        <f t="shared" si="61"/>
        <v>0</v>
      </c>
      <c r="AC153" s="45">
        <f>IFERROR(IF(OR($R153&lt;&gt;"Ja",VLOOKUP($D153,Listen!$A$2:$F$45,5,0)="Nein",E153&lt;IF(D153="LNG Anbindungsanlagen gemäß separater Festlegung",2022,2023)),$Y153,$W153),0)</f>
        <v>0</v>
      </c>
      <c r="AD153" s="45">
        <f>IFERROR(IF(OR($R153&lt;&gt;"Ja",VLOOKUP($D153,Listen!$A$2:$F$45,5,0)="Nein",E153&lt;IF(D153="LNG Anbindungsanlagen gemäß separater Festlegung",2022,2023)),$Y153,$W153),0)</f>
        <v>0</v>
      </c>
      <c r="AE153" s="45">
        <f>IFERROR(IF(OR($S153&lt;&gt;"Ja",VLOOKUP($D153,Listen!$A$2:$F$45,6,0)="Nein"),$Y153,$X153),0)</f>
        <v>0</v>
      </c>
      <c r="AF153" s="45">
        <f>IFERROR(IF(OR($S153&lt;&gt;"Ja",VLOOKUP($D153,Listen!$A$2:$F$45,6,0)="Nein"),$Y153,$X153),0)</f>
        <v>0</v>
      </c>
      <c r="AG153" s="45">
        <f>IFERROR(IF(OR($S153&lt;&gt;"Ja",VLOOKUP($D153,Listen!$A$2:$F$45,6,0)="Nein"),$Y153,$X153),0)</f>
        <v>0</v>
      </c>
      <c r="AH153" s="47">
        <f t="shared" si="62"/>
        <v>0</v>
      </c>
      <c r="AI153" s="122">
        <f>IFERROR(IF(VLOOKUP($D153,Listen!$A$2:$F$45,6,0)="Ja",MAX(BC153:BD153),D_SAV!$BC153),0)</f>
        <v>0</v>
      </c>
      <c r="AJ153" s="47">
        <f t="shared" si="63"/>
        <v>0</v>
      </c>
      <c r="AL153" s="262">
        <f t="shared" si="64"/>
        <v>0</v>
      </c>
      <c r="AM153" s="129">
        <f t="shared" si="51"/>
        <v>0</v>
      </c>
      <c r="AN153" s="263">
        <f t="shared" si="65"/>
        <v>0</v>
      </c>
      <c r="AO153" s="262">
        <f t="shared" si="52"/>
        <v>0</v>
      </c>
      <c r="AP153" s="129">
        <f t="shared" si="53"/>
        <v>0</v>
      </c>
      <c r="AQ153" s="263">
        <f t="shared" si="66"/>
        <v>0</v>
      </c>
      <c r="AR153" s="262">
        <f t="shared" si="54"/>
        <v>0</v>
      </c>
      <c r="AS153" s="129">
        <f t="shared" si="55"/>
        <v>0</v>
      </c>
      <c r="AT153" s="263">
        <f t="shared" si="67"/>
        <v>0</v>
      </c>
      <c r="AU153" s="262">
        <f t="shared" si="56"/>
        <v>0</v>
      </c>
      <c r="AV153" s="129">
        <f t="shared" si="57"/>
        <v>0</v>
      </c>
      <c r="AW153" s="263">
        <f t="shared" si="68"/>
        <v>0</v>
      </c>
      <c r="AX153" s="262">
        <f t="shared" si="58"/>
        <v>0</v>
      </c>
      <c r="AY153" s="129">
        <f t="shared" si="59"/>
        <v>0</v>
      </c>
      <c r="AZ153" s="129">
        <f t="shared" si="69"/>
        <v>0</v>
      </c>
      <c r="BA153" s="263">
        <f>IFERROR(IF(VLOOKUP($D153,Listen!$A$2:$F$45,6,0)="Ja",AX153-MAX(AY153:AZ153),AX153-AY153),0)</f>
        <v>0</v>
      </c>
      <c r="BB153" s="262">
        <f t="shared" si="70"/>
        <v>0</v>
      </c>
      <c r="BC153" s="129">
        <f t="shared" si="60"/>
        <v>0</v>
      </c>
      <c r="BD153" s="129">
        <f t="shared" si="71"/>
        <v>0</v>
      </c>
      <c r="BE153" s="263">
        <f>IFERROR(IF(VLOOKUP($D153,Listen!$A$2:$F$45,6,0)="Ja",BB153-MAX(BC153:BD153),BB153-BC153),0)</f>
        <v>0</v>
      </c>
    </row>
    <row r="154" spans="1:57" s="31" customFormat="1" x14ac:dyDescent="0.25">
      <c r="A154" s="189">
        <v>150</v>
      </c>
      <c r="B154" s="135" t="str">
        <f>IF(AND(E154&lt;&gt;0,D154&lt;&gt;0,F154&lt;&gt;0),IF(C154&lt;&gt;0,CONCATENATE(C154,"-AGr",VLOOKUP(D154,Listen!$A$2:$D$45,4,FALSE),"-",E154,"-",F154,),CONCATENATE("AGr",VLOOKUP(D154,Listen!$A$2:$D$45,4,FALSE),"-",E154,"-",F154)),"keine vollständige ID")</f>
        <v>keine vollständige ID</v>
      </c>
      <c r="C154" s="126"/>
      <c r="D154" s="275"/>
      <c r="E154" s="33"/>
      <c r="F154" s="130"/>
      <c r="G154" s="16"/>
      <c r="H154" s="16"/>
      <c r="I154" s="16"/>
      <c r="J154" s="16"/>
      <c r="K154" s="16"/>
      <c r="L154" s="94">
        <f>IF(E154&gt;A_Stammdaten!$B$10,0,G154+H154-J154)</f>
        <v>0</v>
      </c>
      <c r="M154" s="16"/>
      <c r="N154" s="16"/>
      <c r="O154" s="16"/>
      <c r="P154" s="54">
        <f t="shared" si="48"/>
        <v>0</v>
      </c>
      <c r="Q154" s="33"/>
      <c r="R154" s="33"/>
      <c r="S154" s="33"/>
      <c r="T154" s="33"/>
      <c r="U154" s="33"/>
      <c r="V154" s="33"/>
      <c r="W154" s="55" t="str">
        <f t="shared" si="49"/>
        <v>-</v>
      </c>
      <c r="X154" s="55" t="str">
        <f t="shared" si="50"/>
        <v>-</v>
      </c>
      <c r="Y154" s="55">
        <f>IF(ISBLANK($D154),0,VLOOKUP($D154,Listen!$A$2:$C$45,2,FALSE))</f>
        <v>0</v>
      </c>
      <c r="Z154" s="55">
        <f>IF(ISBLANK($D154),0,VLOOKUP($D154,Listen!$A$2:$C$45,3,FALSE))</f>
        <v>0</v>
      </c>
      <c r="AA154" s="45">
        <f t="shared" si="61"/>
        <v>0</v>
      </c>
      <c r="AB154" s="45">
        <f t="shared" si="61"/>
        <v>0</v>
      </c>
      <c r="AC154" s="45">
        <f>IFERROR(IF(OR($R154&lt;&gt;"Ja",VLOOKUP($D154,Listen!$A$2:$F$45,5,0)="Nein",E154&lt;IF(D154="LNG Anbindungsanlagen gemäß separater Festlegung",2022,2023)),$Y154,$W154),0)</f>
        <v>0</v>
      </c>
      <c r="AD154" s="45">
        <f>IFERROR(IF(OR($R154&lt;&gt;"Ja",VLOOKUP($D154,Listen!$A$2:$F$45,5,0)="Nein",E154&lt;IF(D154="LNG Anbindungsanlagen gemäß separater Festlegung",2022,2023)),$Y154,$W154),0)</f>
        <v>0</v>
      </c>
      <c r="AE154" s="45">
        <f>IFERROR(IF(OR($S154&lt;&gt;"Ja",VLOOKUP($D154,Listen!$A$2:$F$45,6,0)="Nein"),$Y154,$X154),0)</f>
        <v>0</v>
      </c>
      <c r="AF154" s="45">
        <f>IFERROR(IF(OR($S154&lt;&gt;"Ja",VLOOKUP($D154,Listen!$A$2:$F$45,6,0)="Nein"),$Y154,$X154),0)</f>
        <v>0</v>
      </c>
      <c r="AG154" s="45">
        <f>IFERROR(IF(OR($S154&lt;&gt;"Ja",VLOOKUP($D154,Listen!$A$2:$F$45,6,0)="Nein"),$Y154,$X154),0)</f>
        <v>0</v>
      </c>
      <c r="AH154" s="47">
        <f t="shared" si="62"/>
        <v>0</v>
      </c>
      <c r="AI154" s="122">
        <f>IFERROR(IF(VLOOKUP($D154,Listen!$A$2:$F$45,6,0)="Ja",MAX(BC154:BD154),D_SAV!$BC154),0)</f>
        <v>0</v>
      </c>
      <c r="AJ154" s="47">
        <f t="shared" si="63"/>
        <v>0</v>
      </c>
      <c r="AL154" s="262">
        <f t="shared" si="64"/>
        <v>0</v>
      </c>
      <c r="AM154" s="129">
        <f t="shared" si="51"/>
        <v>0</v>
      </c>
      <c r="AN154" s="263">
        <f t="shared" si="65"/>
        <v>0</v>
      </c>
      <c r="AO154" s="262">
        <f t="shared" si="52"/>
        <v>0</v>
      </c>
      <c r="AP154" s="129">
        <f t="shared" si="53"/>
        <v>0</v>
      </c>
      <c r="AQ154" s="263">
        <f t="shared" si="66"/>
        <v>0</v>
      </c>
      <c r="AR154" s="262">
        <f t="shared" si="54"/>
        <v>0</v>
      </c>
      <c r="AS154" s="129">
        <f t="shared" si="55"/>
        <v>0</v>
      </c>
      <c r="AT154" s="263">
        <f t="shared" si="67"/>
        <v>0</v>
      </c>
      <c r="AU154" s="262">
        <f t="shared" si="56"/>
        <v>0</v>
      </c>
      <c r="AV154" s="129">
        <f t="shared" si="57"/>
        <v>0</v>
      </c>
      <c r="AW154" s="263">
        <f t="shared" si="68"/>
        <v>0</v>
      </c>
      <c r="AX154" s="262">
        <f t="shared" si="58"/>
        <v>0</v>
      </c>
      <c r="AY154" s="129">
        <f t="shared" si="59"/>
        <v>0</v>
      </c>
      <c r="AZ154" s="129">
        <f t="shared" si="69"/>
        <v>0</v>
      </c>
      <c r="BA154" s="263">
        <f>IFERROR(IF(VLOOKUP($D154,Listen!$A$2:$F$45,6,0)="Ja",AX154-MAX(AY154:AZ154),AX154-AY154),0)</f>
        <v>0</v>
      </c>
      <c r="BB154" s="262">
        <f t="shared" si="70"/>
        <v>0</v>
      </c>
      <c r="BC154" s="129">
        <f t="shared" si="60"/>
        <v>0</v>
      </c>
      <c r="BD154" s="129">
        <f t="shared" si="71"/>
        <v>0</v>
      </c>
      <c r="BE154" s="263">
        <f>IFERROR(IF(VLOOKUP($D154,Listen!$A$2:$F$45,6,0)="Ja",BB154-MAX(BC154:BD154),BB154-BC154),0)</f>
        <v>0</v>
      </c>
    </row>
    <row r="155" spans="1:57" s="31" customFormat="1" x14ac:dyDescent="0.25">
      <c r="A155" s="189">
        <v>151</v>
      </c>
      <c r="B155" s="135" t="str">
        <f>IF(AND(E155&lt;&gt;0,D155&lt;&gt;0,F155&lt;&gt;0),IF(C155&lt;&gt;0,CONCATENATE(C155,"-AGr",VLOOKUP(D155,Listen!$A$2:$D$45,4,FALSE),"-",E155,"-",F155,),CONCATENATE("AGr",VLOOKUP(D155,Listen!$A$2:$D$45,4,FALSE),"-",E155,"-",F155)),"keine vollständige ID")</f>
        <v>keine vollständige ID</v>
      </c>
      <c r="C155" s="126"/>
      <c r="D155" s="275"/>
      <c r="E155" s="33"/>
      <c r="F155" s="130"/>
      <c r="G155" s="16"/>
      <c r="H155" s="16"/>
      <c r="I155" s="16"/>
      <c r="J155" s="16"/>
      <c r="K155" s="16"/>
      <c r="L155" s="94">
        <f>IF(E155&gt;A_Stammdaten!$B$10,0,G155+H155-J155)</f>
        <v>0</v>
      </c>
      <c r="M155" s="16"/>
      <c r="N155" s="16"/>
      <c r="O155" s="16"/>
      <c r="P155" s="54">
        <f t="shared" si="48"/>
        <v>0</v>
      </c>
      <c r="Q155" s="33"/>
      <c r="R155" s="33"/>
      <c r="S155" s="33"/>
      <c r="T155" s="33"/>
      <c r="U155" s="33"/>
      <c r="V155" s="33"/>
      <c r="W155" s="55" t="str">
        <f t="shared" si="49"/>
        <v>-</v>
      </c>
      <c r="X155" s="55" t="str">
        <f t="shared" si="50"/>
        <v>-</v>
      </c>
      <c r="Y155" s="55">
        <f>IF(ISBLANK($D155),0,VLOOKUP($D155,Listen!$A$2:$C$45,2,FALSE))</f>
        <v>0</v>
      </c>
      <c r="Z155" s="55">
        <f>IF(ISBLANK($D155),0,VLOOKUP($D155,Listen!$A$2:$C$45,3,FALSE))</f>
        <v>0</v>
      </c>
      <c r="AA155" s="45">
        <f t="shared" si="61"/>
        <v>0</v>
      </c>
      <c r="AB155" s="45">
        <f t="shared" si="61"/>
        <v>0</v>
      </c>
      <c r="AC155" s="45">
        <f>IFERROR(IF(OR($R155&lt;&gt;"Ja",VLOOKUP($D155,Listen!$A$2:$F$45,5,0)="Nein",E155&lt;IF(D155="LNG Anbindungsanlagen gemäß separater Festlegung",2022,2023)),$Y155,$W155),0)</f>
        <v>0</v>
      </c>
      <c r="AD155" s="45">
        <f>IFERROR(IF(OR($R155&lt;&gt;"Ja",VLOOKUP($D155,Listen!$A$2:$F$45,5,0)="Nein",E155&lt;IF(D155="LNG Anbindungsanlagen gemäß separater Festlegung",2022,2023)),$Y155,$W155),0)</f>
        <v>0</v>
      </c>
      <c r="AE155" s="45">
        <f>IFERROR(IF(OR($S155&lt;&gt;"Ja",VLOOKUP($D155,Listen!$A$2:$F$45,6,0)="Nein"),$Y155,$X155),0)</f>
        <v>0</v>
      </c>
      <c r="AF155" s="45">
        <f>IFERROR(IF(OR($S155&lt;&gt;"Ja",VLOOKUP($D155,Listen!$A$2:$F$45,6,0)="Nein"),$Y155,$X155),0)</f>
        <v>0</v>
      </c>
      <c r="AG155" s="45">
        <f>IFERROR(IF(OR($S155&lt;&gt;"Ja",VLOOKUP($D155,Listen!$A$2:$F$45,6,0)="Nein"),$Y155,$X155),0)</f>
        <v>0</v>
      </c>
      <c r="AH155" s="47">
        <f t="shared" si="62"/>
        <v>0</v>
      </c>
      <c r="AI155" s="122">
        <f>IFERROR(IF(VLOOKUP($D155,Listen!$A$2:$F$45,6,0)="Ja",MAX(BC155:BD155),D_SAV!$BC155),0)</f>
        <v>0</v>
      </c>
      <c r="AJ155" s="47">
        <f t="shared" si="63"/>
        <v>0</v>
      </c>
      <c r="AL155" s="262">
        <f t="shared" si="64"/>
        <v>0</v>
      </c>
      <c r="AM155" s="129">
        <f t="shared" si="51"/>
        <v>0</v>
      </c>
      <c r="AN155" s="263">
        <f t="shared" si="65"/>
        <v>0</v>
      </c>
      <c r="AO155" s="262">
        <f t="shared" si="52"/>
        <v>0</v>
      </c>
      <c r="AP155" s="129">
        <f t="shared" si="53"/>
        <v>0</v>
      </c>
      <c r="AQ155" s="263">
        <f t="shared" si="66"/>
        <v>0</v>
      </c>
      <c r="AR155" s="262">
        <f t="shared" si="54"/>
        <v>0</v>
      </c>
      <c r="AS155" s="129">
        <f t="shared" si="55"/>
        <v>0</v>
      </c>
      <c r="AT155" s="263">
        <f t="shared" si="67"/>
        <v>0</v>
      </c>
      <c r="AU155" s="262">
        <f t="shared" si="56"/>
        <v>0</v>
      </c>
      <c r="AV155" s="129">
        <f t="shared" si="57"/>
        <v>0</v>
      </c>
      <c r="AW155" s="263">
        <f t="shared" si="68"/>
        <v>0</v>
      </c>
      <c r="AX155" s="262">
        <f t="shared" si="58"/>
        <v>0</v>
      </c>
      <c r="AY155" s="129">
        <f t="shared" si="59"/>
        <v>0</v>
      </c>
      <c r="AZ155" s="129">
        <f t="shared" si="69"/>
        <v>0</v>
      </c>
      <c r="BA155" s="263">
        <f>IFERROR(IF(VLOOKUP($D155,Listen!$A$2:$F$45,6,0)="Ja",AX155-MAX(AY155:AZ155),AX155-AY155),0)</f>
        <v>0</v>
      </c>
      <c r="BB155" s="262">
        <f t="shared" si="70"/>
        <v>0</v>
      </c>
      <c r="BC155" s="129">
        <f t="shared" si="60"/>
        <v>0</v>
      </c>
      <c r="BD155" s="129">
        <f t="shared" si="71"/>
        <v>0</v>
      </c>
      <c r="BE155" s="263">
        <f>IFERROR(IF(VLOOKUP($D155,Listen!$A$2:$F$45,6,0)="Ja",BB155-MAX(BC155:BD155),BB155-BC155),0)</f>
        <v>0</v>
      </c>
    </row>
    <row r="156" spans="1:57" s="31" customFormat="1" x14ac:dyDescent="0.25">
      <c r="A156" s="189">
        <v>152</v>
      </c>
      <c r="B156" s="135" t="str">
        <f>IF(AND(E156&lt;&gt;0,D156&lt;&gt;0,F156&lt;&gt;0),IF(C156&lt;&gt;0,CONCATENATE(C156,"-AGr",VLOOKUP(D156,Listen!$A$2:$D$45,4,FALSE),"-",E156,"-",F156,),CONCATENATE("AGr",VLOOKUP(D156,Listen!$A$2:$D$45,4,FALSE),"-",E156,"-",F156)),"keine vollständige ID")</f>
        <v>keine vollständige ID</v>
      </c>
      <c r="C156" s="126"/>
      <c r="D156" s="275"/>
      <c r="E156" s="33"/>
      <c r="F156" s="130"/>
      <c r="G156" s="16"/>
      <c r="H156" s="16"/>
      <c r="I156" s="16"/>
      <c r="J156" s="16"/>
      <c r="K156" s="16"/>
      <c r="L156" s="94">
        <f>IF(E156&gt;A_Stammdaten!$B$10,0,G156+H156-J156)</f>
        <v>0</v>
      </c>
      <c r="M156" s="16"/>
      <c r="N156" s="16"/>
      <c r="O156" s="16"/>
      <c r="P156" s="54">
        <f t="shared" si="48"/>
        <v>0</v>
      </c>
      <c r="Q156" s="33"/>
      <c r="R156" s="33"/>
      <c r="S156" s="33"/>
      <c r="T156" s="33"/>
      <c r="U156" s="33"/>
      <c r="V156" s="33"/>
      <c r="W156" s="55" t="str">
        <f t="shared" si="49"/>
        <v>-</v>
      </c>
      <c r="X156" s="55" t="str">
        <f t="shared" si="50"/>
        <v>-</v>
      </c>
      <c r="Y156" s="55">
        <f>IF(ISBLANK($D156),0,VLOOKUP($D156,Listen!$A$2:$C$45,2,FALSE))</f>
        <v>0</v>
      </c>
      <c r="Z156" s="55">
        <f>IF(ISBLANK($D156),0,VLOOKUP($D156,Listen!$A$2:$C$45,3,FALSE))</f>
        <v>0</v>
      </c>
      <c r="AA156" s="45">
        <f t="shared" si="61"/>
        <v>0</v>
      </c>
      <c r="AB156" s="45">
        <f t="shared" si="61"/>
        <v>0</v>
      </c>
      <c r="AC156" s="45">
        <f>IFERROR(IF(OR($R156&lt;&gt;"Ja",VLOOKUP($D156,Listen!$A$2:$F$45,5,0)="Nein",E156&lt;IF(D156="LNG Anbindungsanlagen gemäß separater Festlegung",2022,2023)),$Y156,$W156),0)</f>
        <v>0</v>
      </c>
      <c r="AD156" s="45">
        <f>IFERROR(IF(OR($R156&lt;&gt;"Ja",VLOOKUP($D156,Listen!$A$2:$F$45,5,0)="Nein",E156&lt;IF(D156="LNG Anbindungsanlagen gemäß separater Festlegung",2022,2023)),$Y156,$W156),0)</f>
        <v>0</v>
      </c>
      <c r="AE156" s="45">
        <f>IFERROR(IF(OR($S156&lt;&gt;"Ja",VLOOKUP($D156,Listen!$A$2:$F$45,6,0)="Nein"),$Y156,$X156),0)</f>
        <v>0</v>
      </c>
      <c r="AF156" s="45">
        <f>IFERROR(IF(OR($S156&lt;&gt;"Ja",VLOOKUP($D156,Listen!$A$2:$F$45,6,0)="Nein"),$Y156,$X156),0)</f>
        <v>0</v>
      </c>
      <c r="AG156" s="45">
        <f>IFERROR(IF(OR($S156&lt;&gt;"Ja",VLOOKUP($D156,Listen!$A$2:$F$45,6,0)="Nein"),$Y156,$X156),0)</f>
        <v>0</v>
      </c>
      <c r="AH156" s="47">
        <f t="shared" si="62"/>
        <v>0</v>
      </c>
      <c r="AI156" s="122">
        <f>IFERROR(IF(VLOOKUP($D156,Listen!$A$2:$F$45,6,0)="Ja",MAX(BC156:BD156),D_SAV!$BC156),0)</f>
        <v>0</v>
      </c>
      <c r="AJ156" s="47">
        <f t="shared" si="63"/>
        <v>0</v>
      </c>
      <c r="AL156" s="262">
        <f t="shared" si="64"/>
        <v>0</v>
      </c>
      <c r="AM156" s="129">
        <f t="shared" si="51"/>
        <v>0</v>
      </c>
      <c r="AN156" s="263">
        <f t="shared" si="65"/>
        <v>0</v>
      </c>
      <c r="AO156" s="262">
        <f t="shared" si="52"/>
        <v>0</v>
      </c>
      <c r="AP156" s="129">
        <f t="shared" si="53"/>
        <v>0</v>
      </c>
      <c r="AQ156" s="263">
        <f t="shared" si="66"/>
        <v>0</v>
      </c>
      <c r="AR156" s="262">
        <f t="shared" si="54"/>
        <v>0</v>
      </c>
      <c r="AS156" s="129">
        <f t="shared" si="55"/>
        <v>0</v>
      </c>
      <c r="AT156" s="263">
        <f t="shared" si="67"/>
        <v>0</v>
      </c>
      <c r="AU156" s="262">
        <f t="shared" si="56"/>
        <v>0</v>
      </c>
      <c r="AV156" s="129">
        <f t="shared" si="57"/>
        <v>0</v>
      </c>
      <c r="AW156" s="263">
        <f t="shared" si="68"/>
        <v>0</v>
      </c>
      <c r="AX156" s="262">
        <f t="shared" si="58"/>
        <v>0</v>
      </c>
      <c r="AY156" s="129">
        <f t="shared" si="59"/>
        <v>0</v>
      </c>
      <c r="AZ156" s="129">
        <f t="shared" si="69"/>
        <v>0</v>
      </c>
      <c r="BA156" s="263">
        <f>IFERROR(IF(VLOOKUP($D156,Listen!$A$2:$F$45,6,0)="Ja",AX156-MAX(AY156:AZ156),AX156-AY156),0)</f>
        <v>0</v>
      </c>
      <c r="BB156" s="262">
        <f t="shared" si="70"/>
        <v>0</v>
      </c>
      <c r="BC156" s="129">
        <f t="shared" si="60"/>
        <v>0</v>
      </c>
      <c r="BD156" s="129">
        <f t="shared" si="71"/>
        <v>0</v>
      </c>
      <c r="BE156" s="263">
        <f>IFERROR(IF(VLOOKUP($D156,Listen!$A$2:$F$45,6,0)="Ja",BB156-MAX(BC156:BD156),BB156-BC156),0)</f>
        <v>0</v>
      </c>
    </row>
    <row r="157" spans="1:57" s="31" customFormat="1" x14ac:dyDescent="0.25">
      <c r="A157" s="189">
        <v>153</v>
      </c>
      <c r="B157" s="135" t="str">
        <f>IF(AND(E157&lt;&gt;0,D157&lt;&gt;0,F157&lt;&gt;0),IF(C157&lt;&gt;0,CONCATENATE(C157,"-AGr",VLOOKUP(D157,Listen!$A$2:$D$45,4,FALSE),"-",E157,"-",F157,),CONCATENATE("AGr",VLOOKUP(D157,Listen!$A$2:$D$45,4,FALSE),"-",E157,"-",F157)),"keine vollständige ID")</f>
        <v>keine vollständige ID</v>
      </c>
      <c r="C157" s="126"/>
      <c r="D157" s="275"/>
      <c r="E157" s="33"/>
      <c r="F157" s="130"/>
      <c r="G157" s="16"/>
      <c r="H157" s="16"/>
      <c r="I157" s="16"/>
      <c r="J157" s="16"/>
      <c r="K157" s="16"/>
      <c r="L157" s="94">
        <f>IF(E157&gt;A_Stammdaten!$B$10,0,G157+H157-J157)</f>
        <v>0</v>
      </c>
      <c r="M157" s="16"/>
      <c r="N157" s="16"/>
      <c r="O157" s="16"/>
      <c r="P157" s="54">
        <f t="shared" si="48"/>
        <v>0</v>
      </c>
      <c r="Q157" s="33"/>
      <c r="R157" s="33"/>
      <c r="S157" s="33"/>
      <c r="T157" s="33"/>
      <c r="U157" s="33"/>
      <c r="V157" s="33"/>
      <c r="W157" s="55" t="str">
        <f t="shared" si="49"/>
        <v>-</v>
      </c>
      <c r="X157" s="55" t="str">
        <f t="shared" si="50"/>
        <v>-</v>
      </c>
      <c r="Y157" s="55">
        <f>IF(ISBLANK($D157),0,VLOOKUP($D157,Listen!$A$2:$C$45,2,FALSE))</f>
        <v>0</v>
      </c>
      <c r="Z157" s="55">
        <f>IF(ISBLANK($D157),0,VLOOKUP($D157,Listen!$A$2:$C$45,3,FALSE))</f>
        <v>0</v>
      </c>
      <c r="AA157" s="45">
        <f t="shared" si="61"/>
        <v>0</v>
      </c>
      <c r="AB157" s="45">
        <f t="shared" si="61"/>
        <v>0</v>
      </c>
      <c r="AC157" s="45">
        <f>IFERROR(IF(OR($R157&lt;&gt;"Ja",VLOOKUP($D157,Listen!$A$2:$F$45,5,0)="Nein",E157&lt;IF(D157="LNG Anbindungsanlagen gemäß separater Festlegung",2022,2023)),$Y157,$W157),0)</f>
        <v>0</v>
      </c>
      <c r="AD157" s="45">
        <f>IFERROR(IF(OR($R157&lt;&gt;"Ja",VLOOKUP($D157,Listen!$A$2:$F$45,5,0)="Nein",E157&lt;IF(D157="LNG Anbindungsanlagen gemäß separater Festlegung",2022,2023)),$Y157,$W157),0)</f>
        <v>0</v>
      </c>
      <c r="AE157" s="45">
        <f>IFERROR(IF(OR($S157&lt;&gt;"Ja",VLOOKUP($D157,Listen!$A$2:$F$45,6,0)="Nein"),$Y157,$X157),0)</f>
        <v>0</v>
      </c>
      <c r="AF157" s="45">
        <f>IFERROR(IF(OR($S157&lt;&gt;"Ja",VLOOKUP($D157,Listen!$A$2:$F$45,6,0)="Nein"),$Y157,$X157),0)</f>
        <v>0</v>
      </c>
      <c r="AG157" s="45">
        <f>IFERROR(IF(OR($S157&lt;&gt;"Ja",VLOOKUP($D157,Listen!$A$2:$F$45,6,0)="Nein"),$Y157,$X157),0)</f>
        <v>0</v>
      </c>
      <c r="AH157" s="47">
        <f t="shared" si="62"/>
        <v>0</v>
      </c>
      <c r="AI157" s="122">
        <f>IFERROR(IF(VLOOKUP($D157,Listen!$A$2:$F$45,6,0)="Ja",MAX(BC157:BD157),D_SAV!$BC157),0)</f>
        <v>0</v>
      </c>
      <c r="AJ157" s="47">
        <f t="shared" si="63"/>
        <v>0</v>
      </c>
      <c r="AL157" s="262">
        <f t="shared" si="64"/>
        <v>0</v>
      </c>
      <c r="AM157" s="129">
        <f t="shared" si="51"/>
        <v>0</v>
      </c>
      <c r="AN157" s="263">
        <f t="shared" si="65"/>
        <v>0</v>
      </c>
      <c r="AO157" s="262">
        <f t="shared" si="52"/>
        <v>0</v>
      </c>
      <c r="AP157" s="129">
        <f t="shared" si="53"/>
        <v>0</v>
      </c>
      <c r="AQ157" s="263">
        <f t="shared" si="66"/>
        <v>0</v>
      </c>
      <c r="AR157" s="262">
        <f t="shared" si="54"/>
        <v>0</v>
      </c>
      <c r="AS157" s="129">
        <f t="shared" si="55"/>
        <v>0</v>
      </c>
      <c r="AT157" s="263">
        <f t="shared" si="67"/>
        <v>0</v>
      </c>
      <c r="AU157" s="262">
        <f t="shared" si="56"/>
        <v>0</v>
      </c>
      <c r="AV157" s="129">
        <f t="shared" si="57"/>
        <v>0</v>
      </c>
      <c r="AW157" s="263">
        <f t="shared" si="68"/>
        <v>0</v>
      </c>
      <c r="AX157" s="262">
        <f t="shared" si="58"/>
        <v>0</v>
      </c>
      <c r="AY157" s="129">
        <f t="shared" si="59"/>
        <v>0</v>
      </c>
      <c r="AZ157" s="129">
        <f t="shared" si="69"/>
        <v>0</v>
      </c>
      <c r="BA157" s="263">
        <f>IFERROR(IF(VLOOKUP($D157,Listen!$A$2:$F$45,6,0)="Ja",AX157-MAX(AY157:AZ157),AX157-AY157),0)</f>
        <v>0</v>
      </c>
      <c r="BB157" s="262">
        <f t="shared" si="70"/>
        <v>0</v>
      </c>
      <c r="BC157" s="129">
        <f t="shared" si="60"/>
        <v>0</v>
      </c>
      <c r="BD157" s="129">
        <f t="shared" si="71"/>
        <v>0</v>
      </c>
      <c r="BE157" s="263">
        <f>IFERROR(IF(VLOOKUP($D157,Listen!$A$2:$F$45,6,0)="Ja",BB157-MAX(BC157:BD157),BB157-BC157),0)</f>
        <v>0</v>
      </c>
    </row>
    <row r="158" spans="1:57" s="31" customFormat="1" x14ac:dyDescent="0.25">
      <c r="A158" s="189">
        <v>154</v>
      </c>
      <c r="B158" s="135" t="str">
        <f>IF(AND(E158&lt;&gt;0,D158&lt;&gt;0,F158&lt;&gt;0),IF(C158&lt;&gt;0,CONCATENATE(C158,"-AGr",VLOOKUP(D158,Listen!$A$2:$D$45,4,FALSE),"-",E158,"-",F158,),CONCATENATE("AGr",VLOOKUP(D158,Listen!$A$2:$D$45,4,FALSE),"-",E158,"-",F158)),"keine vollständige ID")</f>
        <v>keine vollständige ID</v>
      </c>
      <c r="C158" s="126"/>
      <c r="D158" s="275"/>
      <c r="E158" s="33"/>
      <c r="F158" s="130"/>
      <c r="G158" s="16"/>
      <c r="H158" s="16"/>
      <c r="I158" s="16"/>
      <c r="J158" s="16"/>
      <c r="K158" s="16"/>
      <c r="L158" s="94">
        <f>IF(E158&gt;A_Stammdaten!$B$10,0,G158+H158-J158)</f>
        <v>0</v>
      </c>
      <c r="M158" s="16"/>
      <c r="N158" s="16"/>
      <c r="O158" s="16"/>
      <c r="P158" s="54">
        <f t="shared" si="48"/>
        <v>0</v>
      </c>
      <c r="Q158" s="33"/>
      <c r="R158" s="33"/>
      <c r="S158" s="33"/>
      <c r="T158" s="33"/>
      <c r="U158" s="33"/>
      <c r="V158" s="33"/>
      <c r="W158" s="55" t="str">
        <f t="shared" si="49"/>
        <v>-</v>
      </c>
      <c r="X158" s="55" t="str">
        <f t="shared" si="50"/>
        <v>-</v>
      </c>
      <c r="Y158" s="55">
        <f>IF(ISBLANK($D158),0,VLOOKUP($D158,Listen!$A$2:$C$45,2,FALSE))</f>
        <v>0</v>
      </c>
      <c r="Z158" s="55">
        <f>IF(ISBLANK($D158),0,VLOOKUP($D158,Listen!$A$2:$C$45,3,FALSE))</f>
        <v>0</v>
      </c>
      <c r="AA158" s="45">
        <f t="shared" si="61"/>
        <v>0</v>
      </c>
      <c r="AB158" s="45">
        <f t="shared" si="61"/>
        <v>0</v>
      </c>
      <c r="AC158" s="45">
        <f>IFERROR(IF(OR($R158&lt;&gt;"Ja",VLOOKUP($D158,Listen!$A$2:$F$45,5,0)="Nein",E158&lt;IF(D158="LNG Anbindungsanlagen gemäß separater Festlegung",2022,2023)),$Y158,$W158),0)</f>
        <v>0</v>
      </c>
      <c r="AD158" s="45">
        <f>IFERROR(IF(OR($R158&lt;&gt;"Ja",VLOOKUP($D158,Listen!$A$2:$F$45,5,0)="Nein",E158&lt;IF(D158="LNG Anbindungsanlagen gemäß separater Festlegung",2022,2023)),$Y158,$W158),0)</f>
        <v>0</v>
      </c>
      <c r="AE158" s="45">
        <f>IFERROR(IF(OR($S158&lt;&gt;"Ja",VLOOKUP($D158,Listen!$A$2:$F$45,6,0)="Nein"),$Y158,$X158),0)</f>
        <v>0</v>
      </c>
      <c r="AF158" s="45">
        <f>IFERROR(IF(OR($S158&lt;&gt;"Ja",VLOOKUP($D158,Listen!$A$2:$F$45,6,0)="Nein"),$Y158,$X158),0)</f>
        <v>0</v>
      </c>
      <c r="AG158" s="45">
        <f>IFERROR(IF(OR($S158&lt;&gt;"Ja",VLOOKUP($D158,Listen!$A$2:$F$45,6,0)="Nein"),$Y158,$X158),0)</f>
        <v>0</v>
      </c>
      <c r="AH158" s="47">
        <f t="shared" si="62"/>
        <v>0</v>
      </c>
      <c r="AI158" s="122">
        <f>IFERROR(IF(VLOOKUP($D158,Listen!$A$2:$F$45,6,0)="Ja",MAX(BC158:BD158),D_SAV!$BC158),0)</f>
        <v>0</v>
      </c>
      <c r="AJ158" s="47">
        <f t="shared" si="63"/>
        <v>0</v>
      </c>
      <c r="AL158" s="262">
        <f t="shared" si="64"/>
        <v>0</v>
      </c>
      <c r="AM158" s="129">
        <f t="shared" si="51"/>
        <v>0</v>
      </c>
      <c r="AN158" s="263">
        <f t="shared" si="65"/>
        <v>0</v>
      </c>
      <c r="AO158" s="262">
        <f t="shared" si="52"/>
        <v>0</v>
      </c>
      <c r="AP158" s="129">
        <f t="shared" si="53"/>
        <v>0</v>
      </c>
      <c r="AQ158" s="263">
        <f t="shared" si="66"/>
        <v>0</v>
      </c>
      <c r="AR158" s="262">
        <f t="shared" si="54"/>
        <v>0</v>
      </c>
      <c r="AS158" s="129">
        <f t="shared" si="55"/>
        <v>0</v>
      </c>
      <c r="AT158" s="263">
        <f t="shared" si="67"/>
        <v>0</v>
      </c>
      <c r="AU158" s="262">
        <f t="shared" si="56"/>
        <v>0</v>
      </c>
      <c r="AV158" s="129">
        <f t="shared" si="57"/>
        <v>0</v>
      </c>
      <c r="AW158" s="263">
        <f t="shared" si="68"/>
        <v>0</v>
      </c>
      <c r="AX158" s="262">
        <f t="shared" si="58"/>
        <v>0</v>
      </c>
      <c r="AY158" s="129">
        <f t="shared" si="59"/>
        <v>0</v>
      </c>
      <c r="AZ158" s="129">
        <f t="shared" si="69"/>
        <v>0</v>
      </c>
      <c r="BA158" s="263">
        <f>IFERROR(IF(VLOOKUP($D158,Listen!$A$2:$F$45,6,0)="Ja",AX158-MAX(AY158:AZ158),AX158-AY158),0)</f>
        <v>0</v>
      </c>
      <c r="BB158" s="262">
        <f t="shared" si="70"/>
        <v>0</v>
      </c>
      <c r="BC158" s="129">
        <f t="shared" si="60"/>
        <v>0</v>
      </c>
      <c r="BD158" s="129">
        <f t="shared" si="71"/>
        <v>0</v>
      </c>
      <c r="BE158" s="263">
        <f>IFERROR(IF(VLOOKUP($D158,Listen!$A$2:$F$45,6,0)="Ja",BB158-MAX(BC158:BD158),BB158-BC158),0)</f>
        <v>0</v>
      </c>
    </row>
    <row r="159" spans="1:57" s="31" customFormat="1" x14ac:dyDescent="0.25">
      <c r="A159" s="189">
        <v>155</v>
      </c>
      <c r="B159" s="135" t="str">
        <f>IF(AND(E159&lt;&gt;0,D159&lt;&gt;0,F159&lt;&gt;0),IF(C159&lt;&gt;0,CONCATENATE(C159,"-AGr",VLOOKUP(D159,Listen!$A$2:$D$45,4,FALSE),"-",E159,"-",F159,),CONCATENATE("AGr",VLOOKUP(D159,Listen!$A$2:$D$45,4,FALSE),"-",E159,"-",F159)),"keine vollständige ID")</f>
        <v>keine vollständige ID</v>
      </c>
      <c r="C159" s="126"/>
      <c r="D159" s="275"/>
      <c r="E159" s="33"/>
      <c r="F159" s="130"/>
      <c r="G159" s="16"/>
      <c r="H159" s="16"/>
      <c r="I159" s="16"/>
      <c r="J159" s="16"/>
      <c r="K159" s="16"/>
      <c r="L159" s="94">
        <f>IF(E159&gt;A_Stammdaten!$B$10,0,G159+H159-J159)</f>
        <v>0</v>
      </c>
      <c r="M159" s="16"/>
      <c r="N159" s="16"/>
      <c r="O159" s="16"/>
      <c r="P159" s="54">
        <f t="shared" si="48"/>
        <v>0</v>
      </c>
      <c r="Q159" s="33"/>
      <c r="R159" s="33"/>
      <c r="S159" s="33"/>
      <c r="T159" s="33"/>
      <c r="U159" s="33"/>
      <c r="V159" s="33"/>
      <c r="W159" s="55" t="str">
        <f t="shared" si="49"/>
        <v>-</v>
      </c>
      <c r="X159" s="55" t="str">
        <f t="shared" si="50"/>
        <v>-</v>
      </c>
      <c r="Y159" s="55">
        <f>IF(ISBLANK($D159),0,VLOOKUP($D159,Listen!$A$2:$C$45,2,FALSE))</f>
        <v>0</v>
      </c>
      <c r="Z159" s="55">
        <f>IF(ISBLANK($D159),0,VLOOKUP($D159,Listen!$A$2:$C$45,3,FALSE))</f>
        <v>0</v>
      </c>
      <c r="AA159" s="45">
        <f t="shared" si="61"/>
        <v>0</v>
      </c>
      <c r="AB159" s="45">
        <f t="shared" si="61"/>
        <v>0</v>
      </c>
      <c r="AC159" s="45">
        <f>IFERROR(IF(OR($R159&lt;&gt;"Ja",VLOOKUP($D159,Listen!$A$2:$F$45,5,0)="Nein",E159&lt;IF(D159="LNG Anbindungsanlagen gemäß separater Festlegung",2022,2023)),$Y159,$W159),0)</f>
        <v>0</v>
      </c>
      <c r="AD159" s="45">
        <f>IFERROR(IF(OR($R159&lt;&gt;"Ja",VLOOKUP($D159,Listen!$A$2:$F$45,5,0)="Nein",E159&lt;IF(D159="LNG Anbindungsanlagen gemäß separater Festlegung",2022,2023)),$Y159,$W159),0)</f>
        <v>0</v>
      </c>
      <c r="AE159" s="45">
        <f>IFERROR(IF(OR($S159&lt;&gt;"Ja",VLOOKUP($D159,Listen!$A$2:$F$45,6,0)="Nein"),$Y159,$X159),0)</f>
        <v>0</v>
      </c>
      <c r="AF159" s="45">
        <f>IFERROR(IF(OR($S159&lt;&gt;"Ja",VLOOKUP($D159,Listen!$A$2:$F$45,6,0)="Nein"),$Y159,$X159),0)</f>
        <v>0</v>
      </c>
      <c r="AG159" s="45">
        <f>IFERROR(IF(OR($S159&lt;&gt;"Ja",VLOOKUP($D159,Listen!$A$2:$F$45,6,0)="Nein"),$Y159,$X159),0)</f>
        <v>0</v>
      </c>
      <c r="AH159" s="47">
        <f t="shared" si="62"/>
        <v>0</v>
      </c>
      <c r="AI159" s="122">
        <f>IFERROR(IF(VLOOKUP($D159,Listen!$A$2:$F$45,6,0)="Ja",MAX(BC159:BD159),D_SAV!$BC159),0)</f>
        <v>0</v>
      </c>
      <c r="AJ159" s="47">
        <f t="shared" si="63"/>
        <v>0</v>
      </c>
      <c r="AL159" s="262">
        <f t="shared" si="64"/>
        <v>0</v>
      </c>
      <c r="AM159" s="129">
        <f t="shared" si="51"/>
        <v>0</v>
      </c>
      <c r="AN159" s="263">
        <f t="shared" si="65"/>
        <v>0</v>
      </c>
      <c r="AO159" s="262">
        <f t="shared" si="52"/>
        <v>0</v>
      </c>
      <c r="AP159" s="129">
        <f t="shared" si="53"/>
        <v>0</v>
      </c>
      <c r="AQ159" s="263">
        <f t="shared" si="66"/>
        <v>0</v>
      </c>
      <c r="AR159" s="262">
        <f t="shared" si="54"/>
        <v>0</v>
      </c>
      <c r="AS159" s="129">
        <f t="shared" si="55"/>
        <v>0</v>
      </c>
      <c r="AT159" s="263">
        <f t="shared" si="67"/>
        <v>0</v>
      </c>
      <c r="AU159" s="262">
        <f t="shared" si="56"/>
        <v>0</v>
      </c>
      <c r="AV159" s="129">
        <f t="shared" si="57"/>
        <v>0</v>
      </c>
      <c r="AW159" s="263">
        <f t="shared" si="68"/>
        <v>0</v>
      </c>
      <c r="AX159" s="262">
        <f t="shared" si="58"/>
        <v>0</v>
      </c>
      <c r="AY159" s="129">
        <f t="shared" si="59"/>
        <v>0</v>
      </c>
      <c r="AZ159" s="129">
        <f t="shared" si="69"/>
        <v>0</v>
      </c>
      <c r="BA159" s="263">
        <f>IFERROR(IF(VLOOKUP($D159,Listen!$A$2:$F$45,6,0)="Ja",AX159-MAX(AY159:AZ159),AX159-AY159),0)</f>
        <v>0</v>
      </c>
      <c r="BB159" s="262">
        <f t="shared" si="70"/>
        <v>0</v>
      </c>
      <c r="BC159" s="129">
        <f t="shared" si="60"/>
        <v>0</v>
      </c>
      <c r="BD159" s="129">
        <f t="shared" si="71"/>
        <v>0</v>
      </c>
      <c r="BE159" s="263">
        <f>IFERROR(IF(VLOOKUP($D159,Listen!$A$2:$F$45,6,0)="Ja",BB159-MAX(BC159:BD159),BB159-BC159),0)</f>
        <v>0</v>
      </c>
    </row>
    <row r="160" spans="1:57" s="31" customFormat="1" x14ac:dyDescent="0.25">
      <c r="A160" s="189">
        <v>156</v>
      </c>
      <c r="B160" s="135" t="str">
        <f>IF(AND(E160&lt;&gt;0,D160&lt;&gt;0,F160&lt;&gt;0),IF(C160&lt;&gt;0,CONCATENATE(C160,"-AGr",VLOOKUP(D160,Listen!$A$2:$D$45,4,FALSE),"-",E160,"-",F160,),CONCATENATE("AGr",VLOOKUP(D160,Listen!$A$2:$D$45,4,FALSE),"-",E160,"-",F160)),"keine vollständige ID")</f>
        <v>keine vollständige ID</v>
      </c>
      <c r="C160" s="126"/>
      <c r="D160" s="275"/>
      <c r="E160" s="33"/>
      <c r="F160" s="130"/>
      <c r="G160" s="16"/>
      <c r="H160" s="16"/>
      <c r="I160" s="16"/>
      <c r="J160" s="16"/>
      <c r="K160" s="16"/>
      <c r="L160" s="94">
        <f>IF(E160&gt;A_Stammdaten!$B$10,0,G160+H160-J160)</f>
        <v>0</v>
      </c>
      <c r="M160" s="16"/>
      <c r="N160" s="16"/>
      <c r="O160" s="16"/>
      <c r="P160" s="54">
        <f t="shared" si="48"/>
        <v>0</v>
      </c>
      <c r="Q160" s="33"/>
      <c r="R160" s="33"/>
      <c r="S160" s="33"/>
      <c r="T160" s="33"/>
      <c r="U160" s="33"/>
      <c r="V160" s="33"/>
      <c r="W160" s="55" t="str">
        <f t="shared" si="49"/>
        <v>-</v>
      </c>
      <c r="X160" s="55" t="str">
        <f t="shared" si="50"/>
        <v>-</v>
      </c>
      <c r="Y160" s="55">
        <f>IF(ISBLANK($D160),0,VLOOKUP($D160,Listen!$A$2:$C$45,2,FALSE))</f>
        <v>0</v>
      </c>
      <c r="Z160" s="55">
        <f>IF(ISBLANK($D160),0,VLOOKUP($D160,Listen!$A$2:$C$45,3,FALSE))</f>
        <v>0</v>
      </c>
      <c r="AA160" s="45">
        <f t="shared" si="61"/>
        <v>0</v>
      </c>
      <c r="AB160" s="45">
        <f t="shared" si="61"/>
        <v>0</v>
      </c>
      <c r="AC160" s="45">
        <f>IFERROR(IF(OR($R160&lt;&gt;"Ja",VLOOKUP($D160,Listen!$A$2:$F$45,5,0)="Nein",E160&lt;IF(D160="LNG Anbindungsanlagen gemäß separater Festlegung",2022,2023)),$Y160,$W160),0)</f>
        <v>0</v>
      </c>
      <c r="AD160" s="45">
        <f>IFERROR(IF(OR($R160&lt;&gt;"Ja",VLOOKUP($D160,Listen!$A$2:$F$45,5,0)="Nein",E160&lt;IF(D160="LNG Anbindungsanlagen gemäß separater Festlegung",2022,2023)),$Y160,$W160),0)</f>
        <v>0</v>
      </c>
      <c r="AE160" s="45">
        <f>IFERROR(IF(OR($S160&lt;&gt;"Ja",VLOOKUP($D160,Listen!$A$2:$F$45,6,0)="Nein"),$Y160,$X160),0)</f>
        <v>0</v>
      </c>
      <c r="AF160" s="45">
        <f>IFERROR(IF(OR($S160&lt;&gt;"Ja",VLOOKUP($D160,Listen!$A$2:$F$45,6,0)="Nein"),$Y160,$X160),0)</f>
        <v>0</v>
      </c>
      <c r="AG160" s="45">
        <f>IFERROR(IF(OR($S160&lt;&gt;"Ja",VLOOKUP($D160,Listen!$A$2:$F$45,6,0)="Nein"),$Y160,$X160),0)</f>
        <v>0</v>
      </c>
      <c r="AH160" s="47">
        <f t="shared" si="62"/>
        <v>0</v>
      </c>
      <c r="AI160" s="122">
        <f>IFERROR(IF(VLOOKUP($D160,Listen!$A$2:$F$45,6,0)="Ja",MAX(BC160:BD160),D_SAV!$BC160),0)</f>
        <v>0</v>
      </c>
      <c r="AJ160" s="47">
        <f t="shared" si="63"/>
        <v>0</v>
      </c>
      <c r="AL160" s="262">
        <f t="shared" si="64"/>
        <v>0</v>
      </c>
      <c r="AM160" s="129">
        <f t="shared" si="51"/>
        <v>0</v>
      </c>
      <c r="AN160" s="263">
        <f t="shared" si="65"/>
        <v>0</v>
      </c>
      <c r="AO160" s="262">
        <f t="shared" si="52"/>
        <v>0</v>
      </c>
      <c r="AP160" s="129">
        <f t="shared" si="53"/>
        <v>0</v>
      </c>
      <c r="AQ160" s="263">
        <f t="shared" si="66"/>
        <v>0</v>
      </c>
      <c r="AR160" s="262">
        <f t="shared" si="54"/>
        <v>0</v>
      </c>
      <c r="AS160" s="129">
        <f t="shared" si="55"/>
        <v>0</v>
      </c>
      <c r="AT160" s="263">
        <f t="shared" si="67"/>
        <v>0</v>
      </c>
      <c r="AU160" s="262">
        <f t="shared" si="56"/>
        <v>0</v>
      </c>
      <c r="AV160" s="129">
        <f t="shared" si="57"/>
        <v>0</v>
      </c>
      <c r="AW160" s="263">
        <f t="shared" si="68"/>
        <v>0</v>
      </c>
      <c r="AX160" s="262">
        <f t="shared" si="58"/>
        <v>0</v>
      </c>
      <c r="AY160" s="129">
        <f t="shared" si="59"/>
        <v>0</v>
      </c>
      <c r="AZ160" s="129">
        <f t="shared" si="69"/>
        <v>0</v>
      </c>
      <c r="BA160" s="263">
        <f>IFERROR(IF(VLOOKUP($D160,Listen!$A$2:$F$45,6,0)="Ja",AX160-MAX(AY160:AZ160),AX160-AY160),0)</f>
        <v>0</v>
      </c>
      <c r="BB160" s="262">
        <f t="shared" si="70"/>
        <v>0</v>
      </c>
      <c r="BC160" s="129">
        <f t="shared" si="60"/>
        <v>0</v>
      </c>
      <c r="BD160" s="129">
        <f t="shared" si="71"/>
        <v>0</v>
      </c>
      <c r="BE160" s="263">
        <f>IFERROR(IF(VLOOKUP($D160,Listen!$A$2:$F$45,6,0)="Ja",BB160-MAX(BC160:BD160),BB160-BC160),0)</f>
        <v>0</v>
      </c>
    </row>
    <row r="161" spans="1:57" s="31" customFormat="1" x14ac:dyDescent="0.25">
      <c r="A161" s="189">
        <v>157</v>
      </c>
      <c r="B161" s="135" t="str">
        <f>IF(AND(E161&lt;&gt;0,D161&lt;&gt;0,F161&lt;&gt;0),IF(C161&lt;&gt;0,CONCATENATE(C161,"-AGr",VLOOKUP(D161,Listen!$A$2:$D$45,4,FALSE),"-",E161,"-",F161,),CONCATENATE("AGr",VLOOKUP(D161,Listen!$A$2:$D$45,4,FALSE),"-",E161,"-",F161)),"keine vollständige ID")</f>
        <v>keine vollständige ID</v>
      </c>
      <c r="C161" s="126"/>
      <c r="D161" s="275"/>
      <c r="E161" s="33"/>
      <c r="F161" s="130"/>
      <c r="G161" s="16"/>
      <c r="H161" s="16"/>
      <c r="I161" s="16"/>
      <c r="J161" s="16"/>
      <c r="K161" s="16"/>
      <c r="L161" s="94">
        <f>IF(E161&gt;A_Stammdaten!$B$10,0,G161+H161-J161)</f>
        <v>0</v>
      </c>
      <c r="M161" s="16"/>
      <c r="N161" s="16"/>
      <c r="O161" s="16"/>
      <c r="P161" s="54">
        <f t="shared" si="48"/>
        <v>0</v>
      </c>
      <c r="Q161" s="33"/>
      <c r="R161" s="33"/>
      <c r="S161" s="33"/>
      <c r="T161" s="33"/>
      <c r="U161" s="33"/>
      <c r="V161" s="33"/>
      <c r="W161" s="55" t="str">
        <f t="shared" si="49"/>
        <v>-</v>
      </c>
      <c r="X161" s="55" t="str">
        <f t="shared" si="50"/>
        <v>-</v>
      </c>
      <c r="Y161" s="55">
        <f>IF(ISBLANK($D161),0,VLOOKUP($D161,Listen!$A$2:$C$45,2,FALSE))</f>
        <v>0</v>
      </c>
      <c r="Z161" s="55">
        <f>IF(ISBLANK($D161),0,VLOOKUP($D161,Listen!$A$2:$C$45,3,FALSE))</f>
        <v>0</v>
      </c>
      <c r="AA161" s="45">
        <f t="shared" si="61"/>
        <v>0</v>
      </c>
      <c r="AB161" s="45">
        <f t="shared" si="61"/>
        <v>0</v>
      </c>
      <c r="AC161" s="45">
        <f>IFERROR(IF(OR($R161&lt;&gt;"Ja",VLOOKUP($D161,Listen!$A$2:$F$45,5,0)="Nein",E161&lt;IF(D161="LNG Anbindungsanlagen gemäß separater Festlegung",2022,2023)),$Y161,$W161),0)</f>
        <v>0</v>
      </c>
      <c r="AD161" s="45">
        <f>IFERROR(IF(OR($R161&lt;&gt;"Ja",VLOOKUP($D161,Listen!$A$2:$F$45,5,0)="Nein",E161&lt;IF(D161="LNG Anbindungsanlagen gemäß separater Festlegung",2022,2023)),$Y161,$W161),0)</f>
        <v>0</v>
      </c>
      <c r="AE161" s="45">
        <f>IFERROR(IF(OR($S161&lt;&gt;"Ja",VLOOKUP($D161,Listen!$A$2:$F$45,6,0)="Nein"),$Y161,$X161),0)</f>
        <v>0</v>
      </c>
      <c r="AF161" s="45">
        <f>IFERROR(IF(OR($S161&lt;&gt;"Ja",VLOOKUP($D161,Listen!$A$2:$F$45,6,0)="Nein"),$Y161,$X161),0)</f>
        <v>0</v>
      </c>
      <c r="AG161" s="45">
        <f>IFERROR(IF(OR($S161&lt;&gt;"Ja",VLOOKUP($D161,Listen!$A$2:$F$45,6,0)="Nein"),$Y161,$X161),0)</f>
        <v>0</v>
      </c>
      <c r="AH161" s="47">
        <f t="shared" si="62"/>
        <v>0</v>
      </c>
      <c r="AI161" s="122">
        <f>IFERROR(IF(VLOOKUP($D161,Listen!$A$2:$F$45,6,0)="Ja",MAX(BC161:BD161),D_SAV!$BC161),0)</f>
        <v>0</v>
      </c>
      <c r="AJ161" s="47">
        <f t="shared" si="63"/>
        <v>0</v>
      </c>
      <c r="AL161" s="262">
        <f t="shared" si="64"/>
        <v>0</v>
      </c>
      <c r="AM161" s="129">
        <f t="shared" si="51"/>
        <v>0</v>
      </c>
      <c r="AN161" s="263">
        <f t="shared" si="65"/>
        <v>0</v>
      </c>
      <c r="AO161" s="262">
        <f t="shared" si="52"/>
        <v>0</v>
      </c>
      <c r="AP161" s="129">
        <f t="shared" si="53"/>
        <v>0</v>
      </c>
      <c r="AQ161" s="263">
        <f t="shared" si="66"/>
        <v>0</v>
      </c>
      <c r="AR161" s="262">
        <f t="shared" si="54"/>
        <v>0</v>
      </c>
      <c r="AS161" s="129">
        <f t="shared" si="55"/>
        <v>0</v>
      </c>
      <c r="AT161" s="263">
        <f t="shared" si="67"/>
        <v>0</v>
      </c>
      <c r="AU161" s="262">
        <f t="shared" si="56"/>
        <v>0</v>
      </c>
      <c r="AV161" s="129">
        <f t="shared" si="57"/>
        <v>0</v>
      </c>
      <c r="AW161" s="263">
        <f t="shared" si="68"/>
        <v>0</v>
      </c>
      <c r="AX161" s="262">
        <f t="shared" si="58"/>
        <v>0</v>
      </c>
      <c r="AY161" s="129">
        <f t="shared" si="59"/>
        <v>0</v>
      </c>
      <c r="AZ161" s="129">
        <f t="shared" si="69"/>
        <v>0</v>
      </c>
      <c r="BA161" s="263">
        <f>IFERROR(IF(VLOOKUP($D161,Listen!$A$2:$F$45,6,0)="Ja",AX161-MAX(AY161:AZ161),AX161-AY161),0)</f>
        <v>0</v>
      </c>
      <c r="BB161" s="262">
        <f t="shared" si="70"/>
        <v>0</v>
      </c>
      <c r="BC161" s="129">
        <f t="shared" si="60"/>
        <v>0</v>
      </c>
      <c r="BD161" s="129">
        <f t="shared" si="71"/>
        <v>0</v>
      </c>
      <c r="BE161" s="263">
        <f>IFERROR(IF(VLOOKUP($D161,Listen!$A$2:$F$45,6,0)="Ja",BB161-MAX(BC161:BD161),BB161-BC161),0)</f>
        <v>0</v>
      </c>
    </row>
    <row r="162" spans="1:57" s="31" customFormat="1" x14ac:dyDescent="0.25">
      <c r="A162" s="189">
        <v>158</v>
      </c>
      <c r="B162" s="135" t="str">
        <f>IF(AND(E162&lt;&gt;0,D162&lt;&gt;0,F162&lt;&gt;0),IF(C162&lt;&gt;0,CONCATENATE(C162,"-AGr",VLOOKUP(D162,Listen!$A$2:$D$45,4,FALSE),"-",E162,"-",F162,),CONCATENATE("AGr",VLOOKUP(D162,Listen!$A$2:$D$45,4,FALSE),"-",E162,"-",F162)),"keine vollständige ID")</f>
        <v>keine vollständige ID</v>
      </c>
      <c r="C162" s="126"/>
      <c r="D162" s="275"/>
      <c r="E162" s="33"/>
      <c r="F162" s="130"/>
      <c r="G162" s="16"/>
      <c r="H162" s="16"/>
      <c r="I162" s="16"/>
      <c r="J162" s="16"/>
      <c r="K162" s="16"/>
      <c r="L162" s="94">
        <f>IF(E162&gt;A_Stammdaten!$B$10,0,G162+H162-J162)</f>
        <v>0</v>
      </c>
      <c r="M162" s="16"/>
      <c r="N162" s="16"/>
      <c r="O162" s="16"/>
      <c r="P162" s="54">
        <f t="shared" si="48"/>
        <v>0</v>
      </c>
      <c r="Q162" s="33"/>
      <c r="R162" s="33"/>
      <c r="S162" s="33"/>
      <c r="T162" s="33"/>
      <c r="U162" s="33"/>
      <c r="V162" s="33"/>
      <c r="W162" s="55" t="str">
        <f t="shared" si="49"/>
        <v>-</v>
      </c>
      <c r="X162" s="55" t="str">
        <f t="shared" si="50"/>
        <v>-</v>
      </c>
      <c r="Y162" s="55">
        <f>IF(ISBLANK($D162),0,VLOOKUP($D162,Listen!$A$2:$C$45,2,FALSE))</f>
        <v>0</v>
      </c>
      <c r="Z162" s="55">
        <f>IF(ISBLANK($D162),0,VLOOKUP($D162,Listen!$A$2:$C$45,3,FALSE))</f>
        <v>0</v>
      </c>
      <c r="AA162" s="45">
        <f t="shared" si="61"/>
        <v>0</v>
      </c>
      <c r="AB162" s="45">
        <f t="shared" si="61"/>
        <v>0</v>
      </c>
      <c r="AC162" s="45">
        <f>IFERROR(IF(OR($R162&lt;&gt;"Ja",VLOOKUP($D162,Listen!$A$2:$F$45,5,0)="Nein",E162&lt;IF(D162="LNG Anbindungsanlagen gemäß separater Festlegung",2022,2023)),$Y162,$W162),0)</f>
        <v>0</v>
      </c>
      <c r="AD162" s="45">
        <f>IFERROR(IF(OR($R162&lt;&gt;"Ja",VLOOKUP($D162,Listen!$A$2:$F$45,5,0)="Nein",E162&lt;IF(D162="LNG Anbindungsanlagen gemäß separater Festlegung",2022,2023)),$Y162,$W162),0)</f>
        <v>0</v>
      </c>
      <c r="AE162" s="45">
        <f>IFERROR(IF(OR($S162&lt;&gt;"Ja",VLOOKUP($D162,Listen!$A$2:$F$45,6,0)="Nein"),$Y162,$X162),0)</f>
        <v>0</v>
      </c>
      <c r="AF162" s="45">
        <f>IFERROR(IF(OR($S162&lt;&gt;"Ja",VLOOKUP($D162,Listen!$A$2:$F$45,6,0)="Nein"),$Y162,$X162),0)</f>
        <v>0</v>
      </c>
      <c r="AG162" s="45">
        <f>IFERROR(IF(OR($S162&lt;&gt;"Ja",VLOOKUP($D162,Listen!$A$2:$F$45,6,0)="Nein"),$Y162,$X162),0)</f>
        <v>0</v>
      </c>
      <c r="AH162" s="47">
        <f t="shared" si="62"/>
        <v>0</v>
      </c>
      <c r="AI162" s="122">
        <f>IFERROR(IF(VLOOKUP($D162,Listen!$A$2:$F$45,6,0)="Ja",MAX(BC162:BD162),D_SAV!$BC162),0)</f>
        <v>0</v>
      </c>
      <c r="AJ162" s="47">
        <f t="shared" si="63"/>
        <v>0</v>
      </c>
      <c r="AL162" s="262">
        <f t="shared" si="64"/>
        <v>0</v>
      </c>
      <c r="AM162" s="129">
        <f t="shared" si="51"/>
        <v>0</v>
      </c>
      <c r="AN162" s="263">
        <f t="shared" si="65"/>
        <v>0</v>
      </c>
      <c r="AO162" s="262">
        <f t="shared" si="52"/>
        <v>0</v>
      </c>
      <c r="AP162" s="129">
        <f t="shared" si="53"/>
        <v>0</v>
      </c>
      <c r="AQ162" s="263">
        <f t="shared" si="66"/>
        <v>0</v>
      </c>
      <c r="AR162" s="262">
        <f t="shared" si="54"/>
        <v>0</v>
      </c>
      <c r="AS162" s="129">
        <f t="shared" si="55"/>
        <v>0</v>
      </c>
      <c r="AT162" s="263">
        <f t="shared" si="67"/>
        <v>0</v>
      </c>
      <c r="AU162" s="262">
        <f t="shared" si="56"/>
        <v>0</v>
      </c>
      <c r="AV162" s="129">
        <f t="shared" si="57"/>
        <v>0</v>
      </c>
      <c r="AW162" s="263">
        <f t="shared" si="68"/>
        <v>0</v>
      </c>
      <c r="AX162" s="262">
        <f t="shared" si="58"/>
        <v>0</v>
      </c>
      <c r="AY162" s="129">
        <f t="shared" si="59"/>
        <v>0</v>
      </c>
      <c r="AZ162" s="129">
        <f t="shared" si="69"/>
        <v>0</v>
      </c>
      <c r="BA162" s="263">
        <f>IFERROR(IF(VLOOKUP($D162,Listen!$A$2:$F$45,6,0)="Ja",AX162-MAX(AY162:AZ162),AX162-AY162),0)</f>
        <v>0</v>
      </c>
      <c r="BB162" s="262">
        <f t="shared" si="70"/>
        <v>0</v>
      </c>
      <c r="BC162" s="129">
        <f t="shared" si="60"/>
        <v>0</v>
      </c>
      <c r="BD162" s="129">
        <f t="shared" si="71"/>
        <v>0</v>
      </c>
      <c r="BE162" s="263">
        <f>IFERROR(IF(VLOOKUP($D162,Listen!$A$2:$F$45,6,0)="Ja",BB162-MAX(BC162:BD162),BB162-BC162),0)</f>
        <v>0</v>
      </c>
    </row>
    <row r="163" spans="1:57" s="31" customFormat="1" x14ac:dyDescent="0.25">
      <c r="A163" s="189">
        <v>159</v>
      </c>
      <c r="B163" s="135" t="str">
        <f>IF(AND(E163&lt;&gt;0,D163&lt;&gt;0,F163&lt;&gt;0),IF(C163&lt;&gt;0,CONCATENATE(C163,"-AGr",VLOOKUP(D163,Listen!$A$2:$D$45,4,FALSE),"-",E163,"-",F163,),CONCATENATE("AGr",VLOOKUP(D163,Listen!$A$2:$D$45,4,FALSE),"-",E163,"-",F163)),"keine vollständige ID")</f>
        <v>keine vollständige ID</v>
      </c>
      <c r="C163" s="126"/>
      <c r="D163" s="275"/>
      <c r="E163" s="33"/>
      <c r="F163" s="130"/>
      <c r="G163" s="16"/>
      <c r="H163" s="16"/>
      <c r="I163" s="16"/>
      <c r="J163" s="16"/>
      <c r="K163" s="16"/>
      <c r="L163" s="94">
        <f>IF(E163&gt;A_Stammdaten!$B$10,0,G163+H163-J163)</f>
        <v>0</v>
      </c>
      <c r="M163" s="16"/>
      <c r="N163" s="16"/>
      <c r="O163" s="16"/>
      <c r="P163" s="54">
        <f t="shared" si="48"/>
        <v>0</v>
      </c>
      <c r="Q163" s="33"/>
      <c r="R163" s="33"/>
      <c r="S163" s="33"/>
      <c r="T163" s="33"/>
      <c r="U163" s="33"/>
      <c r="V163" s="33"/>
      <c r="W163" s="55" t="str">
        <f t="shared" si="49"/>
        <v>-</v>
      </c>
      <c r="X163" s="55" t="str">
        <f t="shared" si="50"/>
        <v>-</v>
      </c>
      <c r="Y163" s="55">
        <f>IF(ISBLANK($D163),0,VLOOKUP($D163,Listen!$A$2:$C$45,2,FALSE))</f>
        <v>0</v>
      </c>
      <c r="Z163" s="55">
        <f>IF(ISBLANK($D163),0,VLOOKUP($D163,Listen!$A$2:$C$45,3,FALSE))</f>
        <v>0</v>
      </c>
      <c r="AA163" s="45">
        <f t="shared" si="61"/>
        <v>0</v>
      </c>
      <c r="AB163" s="45">
        <f t="shared" si="61"/>
        <v>0</v>
      </c>
      <c r="AC163" s="45">
        <f>IFERROR(IF(OR($R163&lt;&gt;"Ja",VLOOKUP($D163,Listen!$A$2:$F$45,5,0)="Nein",E163&lt;IF(D163="LNG Anbindungsanlagen gemäß separater Festlegung",2022,2023)),$Y163,$W163),0)</f>
        <v>0</v>
      </c>
      <c r="AD163" s="45">
        <f>IFERROR(IF(OR($R163&lt;&gt;"Ja",VLOOKUP($D163,Listen!$A$2:$F$45,5,0)="Nein",E163&lt;IF(D163="LNG Anbindungsanlagen gemäß separater Festlegung",2022,2023)),$Y163,$W163),0)</f>
        <v>0</v>
      </c>
      <c r="AE163" s="45">
        <f>IFERROR(IF(OR($S163&lt;&gt;"Ja",VLOOKUP($D163,Listen!$A$2:$F$45,6,0)="Nein"),$Y163,$X163),0)</f>
        <v>0</v>
      </c>
      <c r="AF163" s="45">
        <f>IFERROR(IF(OR($S163&lt;&gt;"Ja",VLOOKUP($D163,Listen!$A$2:$F$45,6,0)="Nein"),$Y163,$X163),0)</f>
        <v>0</v>
      </c>
      <c r="AG163" s="45">
        <f>IFERROR(IF(OR($S163&lt;&gt;"Ja",VLOOKUP($D163,Listen!$A$2:$F$45,6,0)="Nein"),$Y163,$X163),0)</f>
        <v>0</v>
      </c>
      <c r="AH163" s="47">
        <f t="shared" si="62"/>
        <v>0</v>
      </c>
      <c r="AI163" s="122">
        <f>IFERROR(IF(VLOOKUP($D163,Listen!$A$2:$F$45,6,0)="Ja",MAX(BC163:BD163),D_SAV!$BC163),0)</f>
        <v>0</v>
      </c>
      <c r="AJ163" s="47">
        <f t="shared" si="63"/>
        <v>0</v>
      </c>
      <c r="AL163" s="262">
        <f t="shared" si="64"/>
        <v>0</v>
      </c>
      <c r="AM163" s="129">
        <f t="shared" si="51"/>
        <v>0</v>
      </c>
      <c r="AN163" s="263">
        <f t="shared" si="65"/>
        <v>0</v>
      </c>
      <c r="AO163" s="262">
        <f t="shared" si="52"/>
        <v>0</v>
      </c>
      <c r="AP163" s="129">
        <f t="shared" si="53"/>
        <v>0</v>
      </c>
      <c r="AQ163" s="263">
        <f t="shared" si="66"/>
        <v>0</v>
      </c>
      <c r="AR163" s="262">
        <f t="shared" si="54"/>
        <v>0</v>
      </c>
      <c r="AS163" s="129">
        <f t="shared" si="55"/>
        <v>0</v>
      </c>
      <c r="AT163" s="263">
        <f t="shared" si="67"/>
        <v>0</v>
      </c>
      <c r="AU163" s="262">
        <f t="shared" si="56"/>
        <v>0</v>
      </c>
      <c r="AV163" s="129">
        <f t="shared" si="57"/>
        <v>0</v>
      </c>
      <c r="AW163" s="263">
        <f t="shared" si="68"/>
        <v>0</v>
      </c>
      <c r="AX163" s="262">
        <f t="shared" si="58"/>
        <v>0</v>
      </c>
      <c r="AY163" s="129">
        <f t="shared" si="59"/>
        <v>0</v>
      </c>
      <c r="AZ163" s="129">
        <f t="shared" si="69"/>
        <v>0</v>
      </c>
      <c r="BA163" s="263">
        <f>IFERROR(IF(VLOOKUP($D163,Listen!$A$2:$F$45,6,0)="Ja",AX163-MAX(AY163:AZ163),AX163-AY163),0)</f>
        <v>0</v>
      </c>
      <c r="BB163" s="262">
        <f t="shared" si="70"/>
        <v>0</v>
      </c>
      <c r="BC163" s="129">
        <f t="shared" si="60"/>
        <v>0</v>
      </c>
      <c r="BD163" s="129">
        <f t="shared" si="71"/>
        <v>0</v>
      </c>
      <c r="BE163" s="263">
        <f>IFERROR(IF(VLOOKUP($D163,Listen!$A$2:$F$45,6,0)="Ja",BB163-MAX(BC163:BD163),BB163-BC163),0)</f>
        <v>0</v>
      </c>
    </row>
    <row r="164" spans="1:57" s="31" customFormat="1" x14ac:dyDescent="0.25">
      <c r="A164" s="189">
        <v>160</v>
      </c>
      <c r="B164" s="135" t="str">
        <f>IF(AND(E164&lt;&gt;0,D164&lt;&gt;0,F164&lt;&gt;0),IF(C164&lt;&gt;0,CONCATENATE(C164,"-AGr",VLOOKUP(D164,Listen!$A$2:$D$45,4,FALSE),"-",E164,"-",F164,),CONCATENATE("AGr",VLOOKUP(D164,Listen!$A$2:$D$45,4,FALSE),"-",E164,"-",F164)),"keine vollständige ID")</f>
        <v>keine vollständige ID</v>
      </c>
      <c r="C164" s="126"/>
      <c r="D164" s="275"/>
      <c r="E164" s="33"/>
      <c r="F164" s="130"/>
      <c r="G164" s="16"/>
      <c r="H164" s="16"/>
      <c r="I164" s="16"/>
      <c r="J164" s="16"/>
      <c r="K164" s="16"/>
      <c r="L164" s="94">
        <f>IF(E164&gt;A_Stammdaten!$B$10,0,G164+H164-J164)</f>
        <v>0</v>
      </c>
      <c r="M164" s="16"/>
      <c r="N164" s="16"/>
      <c r="O164" s="16"/>
      <c r="P164" s="54">
        <f t="shared" si="48"/>
        <v>0</v>
      </c>
      <c r="Q164" s="33"/>
      <c r="R164" s="33"/>
      <c r="S164" s="33"/>
      <c r="T164" s="33"/>
      <c r="U164" s="33"/>
      <c r="V164" s="33"/>
      <c r="W164" s="55" t="str">
        <f t="shared" si="49"/>
        <v>-</v>
      </c>
      <c r="X164" s="55" t="str">
        <f t="shared" si="50"/>
        <v>-</v>
      </c>
      <c r="Y164" s="55">
        <f>IF(ISBLANK($D164),0,VLOOKUP($D164,Listen!$A$2:$C$45,2,FALSE))</f>
        <v>0</v>
      </c>
      <c r="Z164" s="55">
        <f>IF(ISBLANK($D164),0,VLOOKUP($D164,Listen!$A$2:$C$45,3,FALSE))</f>
        <v>0</v>
      </c>
      <c r="AA164" s="45">
        <f t="shared" si="61"/>
        <v>0</v>
      </c>
      <c r="AB164" s="45">
        <f t="shared" si="61"/>
        <v>0</v>
      </c>
      <c r="AC164" s="45">
        <f>IFERROR(IF(OR($R164&lt;&gt;"Ja",VLOOKUP($D164,Listen!$A$2:$F$45,5,0)="Nein",E164&lt;IF(D164="LNG Anbindungsanlagen gemäß separater Festlegung",2022,2023)),$Y164,$W164),0)</f>
        <v>0</v>
      </c>
      <c r="AD164" s="45">
        <f>IFERROR(IF(OR($R164&lt;&gt;"Ja",VLOOKUP($D164,Listen!$A$2:$F$45,5,0)="Nein",E164&lt;IF(D164="LNG Anbindungsanlagen gemäß separater Festlegung",2022,2023)),$Y164,$W164),0)</f>
        <v>0</v>
      </c>
      <c r="AE164" s="45">
        <f>IFERROR(IF(OR($S164&lt;&gt;"Ja",VLOOKUP($D164,Listen!$A$2:$F$45,6,0)="Nein"),$Y164,$X164),0)</f>
        <v>0</v>
      </c>
      <c r="AF164" s="45">
        <f>IFERROR(IF(OR($S164&lt;&gt;"Ja",VLOOKUP($D164,Listen!$A$2:$F$45,6,0)="Nein"),$Y164,$X164),0)</f>
        <v>0</v>
      </c>
      <c r="AG164" s="45">
        <f>IFERROR(IF(OR($S164&lt;&gt;"Ja",VLOOKUP($D164,Listen!$A$2:$F$45,6,0)="Nein"),$Y164,$X164),0)</f>
        <v>0</v>
      </c>
      <c r="AH164" s="47">
        <f t="shared" si="62"/>
        <v>0</v>
      </c>
      <c r="AI164" s="122">
        <f>IFERROR(IF(VLOOKUP($D164,Listen!$A$2:$F$45,6,0)="Ja",MAX(BC164:BD164),D_SAV!$BC164),0)</f>
        <v>0</v>
      </c>
      <c r="AJ164" s="47">
        <f t="shared" si="63"/>
        <v>0</v>
      </c>
      <c r="AL164" s="262">
        <f t="shared" si="64"/>
        <v>0</v>
      </c>
      <c r="AM164" s="129">
        <f t="shared" si="51"/>
        <v>0</v>
      </c>
      <c r="AN164" s="263">
        <f t="shared" si="65"/>
        <v>0</v>
      </c>
      <c r="AO164" s="262">
        <f t="shared" si="52"/>
        <v>0</v>
      </c>
      <c r="AP164" s="129">
        <f t="shared" si="53"/>
        <v>0</v>
      </c>
      <c r="AQ164" s="263">
        <f t="shared" si="66"/>
        <v>0</v>
      </c>
      <c r="AR164" s="262">
        <f t="shared" si="54"/>
        <v>0</v>
      </c>
      <c r="AS164" s="129">
        <f t="shared" si="55"/>
        <v>0</v>
      </c>
      <c r="AT164" s="263">
        <f t="shared" si="67"/>
        <v>0</v>
      </c>
      <c r="AU164" s="262">
        <f t="shared" si="56"/>
        <v>0</v>
      </c>
      <c r="AV164" s="129">
        <f t="shared" si="57"/>
        <v>0</v>
      </c>
      <c r="AW164" s="263">
        <f t="shared" si="68"/>
        <v>0</v>
      </c>
      <c r="AX164" s="262">
        <f t="shared" si="58"/>
        <v>0</v>
      </c>
      <c r="AY164" s="129">
        <f t="shared" si="59"/>
        <v>0</v>
      </c>
      <c r="AZ164" s="129">
        <f t="shared" si="69"/>
        <v>0</v>
      </c>
      <c r="BA164" s="263">
        <f>IFERROR(IF(VLOOKUP($D164,Listen!$A$2:$F$45,6,0)="Ja",AX164-MAX(AY164:AZ164),AX164-AY164),0)</f>
        <v>0</v>
      </c>
      <c r="BB164" s="262">
        <f t="shared" si="70"/>
        <v>0</v>
      </c>
      <c r="BC164" s="129">
        <f t="shared" si="60"/>
        <v>0</v>
      </c>
      <c r="BD164" s="129">
        <f t="shared" si="71"/>
        <v>0</v>
      </c>
      <c r="BE164" s="263">
        <f>IFERROR(IF(VLOOKUP($D164,Listen!$A$2:$F$45,6,0)="Ja",BB164-MAX(BC164:BD164),BB164-BC164),0)</f>
        <v>0</v>
      </c>
    </row>
    <row r="165" spans="1:57" s="31" customFormat="1" x14ac:dyDescent="0.25">
      <c r="A165" s="189">
        <v>161</v>
      </c>
      <c r="B165" s="135" t="str">
        <f>IF(AND(E165&lt;&gt;0,D165&lt;&gt;0,F165&lt;&gt;0),IF(C165&lt;&gt;0,CONCATENATE(C165,"-AGr",VLOOKUP(D165,Listen!$A$2:$D$45,4,FALSE),"-",E165,"-",F165,),CONCATENATE("AGr",VLOOKUP(D165,Listen!$A$2:$D$45,4,FALSE),"-",E165,"-",F165)),"keine vollständige ID")</f>
        <v>keine vollständige ID</v>
      </c>
      <c r="C165" s="126"/>
      <c r="D165" s="275"/>
      <c r="E165" s="33"/>
      <c r="F165" s="130"/>
      <c r="G165" s="16"/>
      <c r="H165" s="16"/>
      <c r="I165" s="16"/>
      <c r="J165" s="16"/>
      <c r="K165" s="16"/>
      <c r="L165" s="94">
        <f>IF(E165&gt;A_Stammdaten!$B$10,0,G165+H165-J165)</f>
        <v>0</v>
      </c>
      <c r="M165" s="16"/>
      <c r="N165" s="16"/>
      <c r="O165" s="16"/>
      <c r="P165" s="54">
        <f t="shared" si="48"/>
        <v>0</v>
      </c>
      <c r="Q165" s="33"/>
      <c r="R165" s="33"/>
      <c r="S165" s="33"/>
      <c r="T165" s="33"/>
      <c r="U165" s="33"/>
      <c r="V165" s="33"/>
      <c r="W165" s="55" t="str">
        <f t="shared" si="49"/>
        <v>-</v>
      </c>
      <c r="X165" s="55" t="str">
        <f t="shared" si="50"/>
        <v>-</v>
      </c>
      <c r="Y165" s="55">
        <f>IF(ISBLANK($D165),0,VLOOKUP($D165,Listen!$A$2:$C$45,2,FALSE))</f>
        <v>0</v>
      </c>
      <c r="Z165" s="55">
        <f>IF(ISBLANK($D165),0,VLOOKUP($D165,Listen!$A$2:$C$45,3,FALSE))</f>
        <v>0</v>
      </c>
      <c r="AA165" s="45">
        <f t="shared" si="61"/>
        <v>0</v>
      </c>
      <c r="AB165" s="45">
        <f t="shared" si="61"/>
        <v>0</v>
      </c>
      <c r="AC165" s="45">
        <f>IFERROR(IF(OR($R165&lt;&gt;"Ja",VLOOKUP($D165,Listen!$A$2:$F$45,5,0)="Nein",E165&lt;IF(D165="LNG Anbindungsanlagen gemäß separater Festlegung",2022,2023)),$Y165,$W165),0)</f>
        <v>0</v>
      </c>
      <c r="AD165" s="45">
        <f>IFERROR(IF(OR($R165&lt;&gt;"Ja",VLOOKUP($D165,Listen!$A$2:$F$45,5,0)="Nein",E165&lt;IF(D165="LNG Anbindungsanlagen gemäß separater Festlegung",2022,2023)),$Y165,$W165),0)</f>
        <v>0</v>
      </c>
      <c r="AE165" s="45">
        <f>IFERROR(IF(OR($S165&lt;&gt;"Ja",VLOOKUP($D165,Listen!$A$2:$F$45,6,0)="Nein"),$Y165,$X165),0)</f>
        <v>0</v>
      </c>
      <c r="AF165" s="45">
        <f>IFERROR(IF(OR($S165&lt;&gt;"Ja",VLOOKUP($D165,Listen!$A$2:$F$45,6,0)="Nein"),$Y165,$X165),0)</f>
        <v>0</v>
      </c>
      <c r="AG165" s="45">
        <f>IFERROR(IF(OR($S165&lt;&gt;"Ja",VLOOKUP($D165,Listen!$A$2:$F$45,6,0)="Nein"),$Y165,$X165),0)</f>
        <v>0</v>
      </c>
      <c r="AH165" s="47">
        <f t="shared" si="62"/>
        <v>0</v>
      </c>
      <c r="AI165" s="122">
        <f>IFERROR(IF(VLOOKUP($D165,Listen!$A$2:$F$45,6,0)="Ja",MAX(BC165:BD165),D_SAV!$BC165),0)</f>
        <v>0</v>
      </c>
      <c r="AJ165" s="47">
        <f t="shared" si="63"/>
        <v>0</v>
      </c>
      <c r="AL165" s="262">
        <f t="shared" si="64"/>
        <v>0</v>
      </c>
      <c r="AM165" s="129">
        <f t="shared" si="51"/>
        <v>0</v>
      </c>
      <c r="AN165" s="263">
        <f t="shared" si="65"/>
        <v>0</v>
      </c>
      <c r="AO165" s="262">
        <f t="shared" si="52"/>
        <v>0</v>
      </c>
      <c r="AP165" s="129">
        <f t="shared" si="53"/>
        <v>0</v>
      </c>
      <c r="AQ165" s="263">
        <f t="shared" si="66"/>
        <v>0</v>
      </c>
      <c r="AR165" s="262">
        <f t="shared" si="54"/>
        <v>0</v>
      </c>
      <c r="AS165" s="129">
        <f t="shared" si="55"/>
        <v>0</v>
      </c>
      <c r="AT165" s="263">
        <f t="shared" si="67"/>
        <v>0</v>
      </c>
      <c r="AU165" s="262">
        <f t="shared" si="56"/>
        <v>0</v>
      </c>
      <c r="AV165" s="129">
        <f t="shared" si="57"/>
        <v>0</v>
      </c>
      <c r="AW165" s="263">
        <f t="shared" si="68"/>
        <v>0</v>
      </c>
      <c r="AX165" s="262">
        <f t="shared" si="58"/>
        <v>0</v>
      </c>
      <c r="AY165" s="129">
        <f t="shared" si="59"/>
        <v>0</v>
      </c>
      <c r="AZ165" s="129">
        <f t="shared" si="69"/>
        <v>0</v>
      </c>
      <c r="BA165" s="263">
        <f>IFERROR(IF(VLOOKUP($D165,Listen!$A$2:$F$45,6,0)="Ja",AX165-MAX(AY165:AZ165),AX165-AY165),0)</f>
        <v>0</v>
      </c>
      <c r="BB165" s="262">
        <f t="shared" si="70"/>
        <v>0</v>
      </c>
      <c r="BC165" s="129">
        <f t="shared" si="60"/>
        <v>0</v>
      </c>
      <c r="BD165" s="129">
        <f t="shared" si="71"/>
        <v>0</v>
      </c>
      <c r="BE165" s="263">
        <f>IFERROR(IF(VLOOKUP($D165,Listen!$A$2:$F$45,6,0)="Ja",BB165-MAX(BC165:BD165),BB165-BC165),0)</f>
        <v>0</v>
      </c>
    </row>
    <row r="166" spans="1:57" s="31" customFormat="1" x14ac:dyDescent="0.25">
      <c r="A166" s="189">
        <v>162</v>
      </c>
      <c r="B166" s="135" t="str">
        <f>IF(AND(E166&lt;&gt;0,D166&lt;&gt;0,F166&lt;&gt;0),IF(C166&lt;&gt;0,CONCATENATE(C166,"-AGr",VLOOKUP(D166,Listen!$A$2:$D$45,4,FALSE),"-",E166,"-",F166,),CONCATENATE("AGr",VLOOKUP(D166,Listen!$A$2:$D$45,4,FALSE),"-",E166,"-",F166)),"keine vollständige ID")</f>
        <v>keine vollständige ID</v>
      </c>
      <c r="C166" s="126"/>
      <c r="D166" s="275"/>
      <c r="E166" s="33"/>
      <c r="F166" s="130"/>
      <c r="G166" s="16"/>
      <c r="H166" s="16"/>
      <c r="I166" s="16"/>
      <c r="J166" s="16"/>
      <c r="K166" s="16"/>
      <c r="L166" s="94">
        <f>IF(E166&gt;A_Stammdaten!$B$10,0,G166+H166-J166)</f>
        <v>0</v>
      </c>
      <c r="M166" s="16"/>
      <c r="N166" s="16"/>
      <c r="O166" s="16"/>
      <c r="P166" s="54">
        <f t="shared" si="48"/>
        <v>0</v>
      </c>
      <c r="Q166" s="33"/>
      <c r="R166" s="33"/>
      <c r="S166" s="33"/>
      <c r="T166" s="33"/>
      <c r="U166" s="33"/>
      <c r="V166" s="33"/>
      <c r="W166" s="55" t="str">
        <f t="shared" si="49"/>
        <v>-</v>
      </c>
      <c r="X166" s="55" t="str">
        <f t="shared" si="50"/>
        <v>-</v>
      </c>
      <c r="Y166" s="55">
        <f>IF(ISBLANK($D166),0,VLOOKUP($D166,Listen!$A$2:$C$45,2,FALSE))</f>
        <v>0</v>
      </c>
      <c r="Z166" s="55">
        <f>IF(ISBLANK($D166),0,VLOOKUP($D166,Listen!$A$2:$C$45,3,FALSE))</f>
        <v>0</v>
      </c>
      <c r="AA166" s="45">
        <f t="shared" si="61"/>
        <v>0</v>
      </c>
      <c r="AB166" s="45">
        <f t="shared" si="61"/>
        <v>0</v>
      </c>
      <c r="AC166" s="45">
        <f>IFERROR(IF(OR($R166&lt;&gt;"Ja",VLOOKUP($D166,Listen!$A$2:$F$45,5,0)="Nein",E166&lt;IF(D166="LNG Anbindungsanlagen gemäß separater Festlegung",2022,2023)),$Y166,$W166),0)</f>
        <v>0</v>
      </c>
      <c r="AD166" s="45">
        <f>IFERROR(IF(OR($R166&lt;&gt;"Ja",VLOOKUP($D166,Listen!$A$2:$F$45,5,0)="Nein",E166&lt;IF(D166="LNG Anbindungsanlagen gemäß separater Festlegung",2022,2023)),$Y166,$W166),0)</f>
        <v>0</v>
      </c>
      <c r="AE166" s="45">
        <f>IFERROR(IF(OR($S166&lt;&gt;"Ja",VLOOKUP($D166,Listen!$A$2:$F$45,6,0)="Nein"),$Y166,$X166),0)</f>
        <v>0</v>
      </c>
      <c r="AF166" s="45">
        <f>IFERROR(IF(OR($S166&lt;&gt;"Ja",VLOOKUP($D166,Listen!$A$2:$F$45,6,0)="Nein"),$Y166,$X166),0)</f>
        <v>0</v>
      </c>
      <c r="AG166" s="45">
        <f>IFERROR(IF(OR($S166&lt;&gt;"Ja",VLOOKUP($D166,Listen!$A$2:$F$45,6,0)="Nein"),$Y166,$X166),0)</f>
        <v>0</v>
      </c>
      <c r="AH166" s="47">
        <f t="shared" si="62"/>
        <v>0</v>
      </c>
      <c r="AI166" s="122">
        <f>IFERROR(IF(VLOOKUP($D166,Listen!$A$2:$F$45,6,0)="Ja",MAX(BC166:BD166),D_SAV!$BC166),0)</f>
        <v>0</v>
      </c>
      <c r="AJ166" s="47">
        <f t="shared" si="63"/>
        <v>0</v>
      </c>
      <c r="AL166" s="262">
        <f t="shared" si="64"/>
        <v>0</v>
      </c>
      <c r="AM166" s="129">
        <f t="shared" si="51"/>
        <v>0</v>
      </c>
      <c r="AN166" s="263">
        <f t="shared" si="65"/>
        <v>0</v>
      </c>
      <c r="AO166" s="262">
        <f t="shared" si="52"/>
        <v>0</v>
      </c>
      <c r="AP166" s="129">
        <f t="shared" si="53"/>
        <v>0</v>
      </c>
      <c r="AQ166" s="263">
        <f t="shared" si="66"/>
        <v>0</v>
      </c>
      <c r="AR166" s="262">
        <f t="shared" si="54"/>
        <v>0</v>
      </c>
      <c r="AS166" s="129">
        <f t="shared" si="55"/>
        <v>0</v>
      </c>
      <c r="AT166" s="263">
        <f t="shared" si="67"/>
        <v>0</v>
      </c>
      <c r="AU166" s="262">
        <f t="shared" si="56"/>
        <v>0</v>
      </c>
      <c r="AV166" s="129">
        <f t="shared" si="57"/>
        <v>0</v>
      </c>
      <c r="AW166" s="263">
        <f t="shared" si="68"/>
        <v>0</v>
      </c>
      <c r="AX166" s="262">
        <f t="shared" si="58"/>
        <v>0</v>
      </c>
      <c r="AY166" s="129">
        <f t="shared" si="59"/>
        <v>0</v>
      </c>
      <c r="AZ166" s="129">
        <f t="shared" si="69"/>
        <v>0</v>
      </c>
      <c r="BA166" s="263">
        <f>IFERROR(IF(VLOOKUP($D166,Listen!$A$2:$F$45,6,0)="Ja",AX166-MAX(AY166:AZ166),AX166-AY166),0)</f>
        <v>0</v>
      </c>
      <c r="BB166" s="262">
        <f t="shared" si="70"/>
        <v>0</v>
      </c>
      <c r="BC166" s="129">
        <f t="shared" si="60"/>
        <v>0</v>
      </c>
      <c r="BD166" s="129">
        <f t="shared" si="71"/>
        <v>0</v>
      </c>
      <c r="BE166" s="263">
        <f>IFERROR(IF(VLOOKUP($D166,Listen!$A$2:$F$45,6,0)="Ja",BB166-MAX(BC166:BD166),BB166-BC166),0)</f>
        <v>0</v>
      </c>
    </row>
    <row r="167" spans="1:57" s="31" customFormat="1" x14ac:dyDescent="0.25">
      <c r="A167" s="189">
        <v>163</v>
      </c>
      <c r="B167" s="135" t="str">
        <f>IF(AND(E167&lt;&gt;0,D167&lt;&gt;0,F167&lt;&gt;0),IF(C167&lt;&gt;0,CONCATENATE(C167,"-AGr",VLOOKUP(D167,Listen!$A$2:$D$45,4,FALSE),"-",E167,"-",F167,),CONCATENATE("AGr",VLOOKUP(D167,Listen!$A$2:$D$45,4,FALSE),"-",E167,"-",F167)),"keine vollständige ID")</f>
        <v>keine vollständige ID</v>
      </c>
      <c r="C167" s="126"/>
      <c r="D167" s="275"/>
      <c r="E167" s="33"/>
      <c r="F167" s="130"/>
      <c r="G167" s="16"/>
      <c r="H167" s="16"/>
      <c r="I167" s="16"/>
      <c r="J167" s="16"/>
      <c r="K167" s="16"/>
      <c r="L167" s="94">
        <f>IF(E167&gt;A_Stammdaten!$B$10,0,G167+H167-J167)</f>
        <v>0</v>
      </c>
      <c r="M167" s="16"/>
      <c r="N167" s="16"/>
      <c r="O167" s="16"/>
      <c r="P167" s="54">
        <f t="shared" si="48"/>
        <v>0</v>
      </c>
      <c r="Q167" s="33"/>
      <c r="R167" s="33"/>
      <c r="S167" s="33"/>
      <c r="T167" s="33"/>
      <c r="U167" s="33"/>
      <c r="V167" s="33"/>
      <c r="W167" s="55" t="str">
        <f t="shared" si="49"/>
        <v>-</v>
      </c>
      <c r="X167" s="55" t="str">
        <f t="shared" si="50"/>
        <v>-</v>
      </c>
      <c r="Y167" s="55">
        <f>IF(ISBLANK($D167),0,VLOOKUP($D167,Listen!$A$2:$C$45,2,FALSE))</f>
        <v>0</v>
      </c>
      <c r="Z167" s="55">
        <f>IF(ISBLANK($D167),0,VLOOKUP($D167,Listen!$A$2:$C$45,3,FALSE))</f>
        <v>0</v>
      </c>
      <c r="AA167" s="45">
        <f t="shared" si="61"/>
        <v>0</v>
      </c>
      <c r="AB167" s="45">
        <f t="shared" si="61"/>
        <v>0</v>
      </c>
      <c r="AC167" s="45">
        <f>IFERROR(IF(OR($R167&lt;&gt;"Ja",VLOOKUP($D167,Listen!$A$2:$F$45,5,0)="Nein",E167&lt;IF(D167="LNG Anbindungsanlagen gemäß separater Festlegung",2022,2023)),$Y167,$W167),0)</f>
        <v>0</v>
      </c>
      <c r="AD167" s="45">
        <f>IFERROR(IF(OR($R167&lt;&gt;"Ja",VLOOKUP($D167,Listen!$A$2:$F$45,5,0)="Nein",E167&lt;IF(D167="LNG Anbindungsanlagen gemäß separater Festlegung",2022,2023)),$Y167,$W167),0)</f>
        <v>0</v>
      </c>
      <c r="AE167" s="45">
        <f>IFERROR(IF(OR($S167&lt;&gt;"Ja",VLOOKUP($D167,Listen!$A$2:$F$45,6,0)="Nein"),$Y167,$X167),0)</f>
        <v>0</v>
      </c>
      <c r="AF167" s="45">
        <f>IFERROR(IF(OR($S167&lt;&gt;"Ja",VLOOKUP($D167,Listen!$A$2:$F$45,6,0)="Nein"),$Y167,$X167),0)</f>
        <v>0</v>
      </c>
      <c r="AG167" s="45">
        <f>IFERROR(IF(OR($S167&lt;&gt;"Ja",VLOOKUP($D167,Listen!$A$2:$F$45,6,0)="Nein"),$Y167,$X167),0)</f>
        <v>0</v>
      </c>
      <c r="AH167" s="47">
        <f t="shared" si="62"/>
        <v>0</v>
      </c>
      <c r="AI167" s="122">
        <f>IFERROR(IF(VLOOKUP($D167,Listen!$A$2:$F$45,6,0)="Ja",MAX(BC167:BD167),D_SAV!$BC167),0)</f>
        <v>0</v>
      </c>
      <c r="AJ167" s="47">
        <f t="shared" si="63"/>
        <v>0</v>
      </c>
      <c r="AL167" s="262">
        <f t="shared" si="64"/>
        <v>0</v>
      </c>
      <c r="AM167" s="129">
        <f t="shared" si="51"/>
        <v>0</v>
      </c>
      <c r="AN167" s="263">
        <f t="shared" si="65"/>
        <v>0</v>
      </c>
      <c r="AO167" s="262">
        <f t="shared" si="52"/>
        <v>0</v>
      </c>
      <c r="AP167" s="129">
        <f t="shared" si="53"/>
        <v>0</v>
      </c>
      <c r="AQ167" s="263">
        <f t="shared" si="66"/>
        <v>0</v>
      </c>
      <c r="AR167" s="262">
        <f t="shared" si="54"/>
        <v>0</v>
      </c>
      <c r="AS167" s="129">
        <f t="shared" si="55"/>
        <v>0</v>
      </c>
      <c r="AT167" s="263">
        <f t="shared" si="67"/>
        <v>0</v>
      </c>
      <c r="AU167" s="262">
        <f t="shared" si="56"/>
        <v>0</v>
      </c>
      <c r="AV167" s="129">
        <f t="shared" si="57"/>
        <v>0</v>
      </c>
      <c r="AW167" s="263">
        <f t="shared" si="68"/>
        <v>0</v>
      </c>
      <c r="AX167" s="262">
        <f t="shared" si="58"/>
        <v>0</v>
      </c>
      <c r="AY167" s="129">
        <f t="shared" si="59"/>
        <v>0</v>
      </c>
      <c r="AZ167" s="129">
        <f t="shared" si="69"/>
        <v>0</v>
      </c>
      <c r="BA167" s="263">
        <f>IFERROR(IF(VLOOKUP($D167,Listen!$A$2:$F$45,6,0)="Ja",AX167-MAX(AY167:AZ167),AX167-AY167),0)</f>
        <v>0</v>
      </c>
      <c r="BB167" s="262">
        <f t="shared" si="70"/>
        <v>0</v>
      </c>
      <c r="BC167" s="129">
        <f t="shared" si="60"/>
        <v>0</v>
      </c>
      <c r="BD167" s="129">
        <f t="shared" si="71"/>
        <v>0</v>
      </c>
      <c r="BE167" s="263">
        <f>IFERROR(IF(VLOOKUP($D167,Listen!$A$2:$F$45,6,0)="Ja",BB167-MAX(BC167:BD167),BB167-BC167),0)</f>
        <v>0</v>
      </c>
    </row>
    <row r="168" spans="1:57" s="31" customFormat="1" x14ac:dyDescent="0.25">
      <c r="A168" s="189">
        <v>164</v>
      </c>
      <c r="B168" s="135" t="str">
        <f>IF(AND(E168&lt;&gt;0,D168&lt;&gt;0,F168&lt;&gt;0),IF(C168&lt;&gt;0,CONCATENATE(C168,"-AGr",VLOOKUP(D168,Listen!$A$2:$D$45,4,FALSE),"-",E168,"-",F168,),CONCATENATE("AGr",VLOOKUP(D168,Listen!$A$2:$D$45,4,FALSE),"-",E168,"-",F168)),"keine vollständige ID")</f>
        <v>keine vollständige ID</v>
      </c>
      <c r="C168" s="126"/>
      <c r="D168" s="275"/>
      <c r="E168" s="33"/>
      <c r="F168" s="130"/>
      <c r="G168" s="16"/>
      <c r="H168" s="16"/>
      <c r="I168" s="16"/>
      <c r="J168" s="16"/>
      <c r="K168" s="16"/>
      <c r="L168" s="94">
        <f>IF(E168&gt;A_Stammdaten!$B$10,0,G168+H168-J168)</f>
        <v>0</v>
      </c>
      <c r="M168" s="16"/>
      <c r="N168" s="16"/>
      <c r="O168" s="16"/>
      <c r="P168" s="54">
        <f t="shared" si="48"/>
        <v>0</v>
      </c>
      <c r="Q168" s="33"/>
      <c r="R168" s="33"/>
      <c r="S168" s="33"/>
      <c r="T168" s="33"/>
      <c r="U168" s="33"/>
      <c r="V168" s="33"/>
      <c r="W168" s="55" t="str">
        <f t="shared" si="49"/>
        <v>-</v>
      </c>
      <c r="X168" s="55" t="str">
        <f t="shared" si="50"/>
        <v>-</v>
      </c>
      <c r="Y168" s="55">
        <f>IF(ISBLANK($D168),0,VLOOKUP($D168,Listen!$A$2:$C$45,2,FALSE))</f>
        <v>0</v>
      </c>
      <c r="Z168" s="55">
        <f>IF(ISBLANK($D168),0,VLOOKUP($D168,Listen!$A$2:$C$45,3,FALSE))</f>
        <v>0</v>
      </c>
      <c r="AA168" s="45">
        <f t="shared" si="61"/>
        <v>0</v>
      </c>
      <c r="AB168" s="45">
        <f t="shared" si="61"/>
        <v>0</v>
      </c>
      <c r="AC168" s="45">
        <f>IFERROR(IF(OR($R168&lt;&gt;"Ja",VLOOKUP($D168,Listen!$A$2:$F$45,5,0)="Nein",E168&lt;IF(D168="LNG Anbindungsanlagen gemäß separater Festlegung",2022,2023)),$Y168,$W168),0)</f>
        <v>0</v>
      </c>
      <c r="AD168" s="45">
        <f>IFERROR(IF(OR($R168&lt;&gt;"Ja",VLOOKUP($D168,Listen!$A$2:$F$45,5,0)="Nein",E168&lt;IF(D168="LNG Anbindungsanlagen gemäß separater Festlegung",2022,2023)),$Y168,$W168),0)</f>
        <v>0</v>
      </c>
      <c r="AE168" s="45">
        <f>IFERROR(IF(OR($S168&lt;&gt;"Ja",VLOOKUP($D168,Listen!$A$2:$F$45,6,0)="Nein"),$Y168,$X168),0)</f>
        <v>0</v>
      </c>
      <c r="AF168" s="45">
        <f>IFERROR(IF(OR($S168&lt;&gt;"Ja",VLOOKUP($D168,Listen!$A$2:$F$45,6,0)="Nein"),$Y168,$X168),0)</f>
        <v>0</v>
      </c>
      <c r="AG168" s="45">
        <f>IFERROR(IF(OR($S168&lt;&gt;"Ja",VLOOKUP($D168,Listen!$A$2:$F$45,6,0)="Nein"),$Y168,$X168),0)</f>
        <v>0</v>
      </c>
      <c r="AH168" s="47">
        <f t="shared" si="62"/>
        <v>0</v>
      </c>
      <c r="AI168" s="122">
        <f>IFERROR(IF(VLOOKUP($D168,Listen!$A$2:$F$45,6,0)="Ja",MAX(BC168:BD168),D_SAV!$BC168),0)</f>
        <v>0</v>
      </c>
      <c r="AJ168" s="47">
        <f t="shared" si="63"/>
        <v>0</v>
      </c>
      <c r="AL168" s="262">
        <f t="shared" si="64"/>
        <v>0</v>
      </c>
      <c r="AM168" s="129">
        <f t="shared" si="51"/>
        <v>0</v>
      </c>
      <c r="AN168" s="263">
        <f t="shared" si="65"/>
        <v>0</v>
      </c>
      <c r="AO168" s="262">
        <f t="shared" si="52"/>
        <v>0</v>
      </c>
      <c r="AP168" s="129">
        <f t="shared" si="53"/>
        <v>0</v>
      </c>
      <c r="AQ168" s="263">
        <f t="shared" si="66"/>
        <v>0</v>
      </c>
      <c r="AR168" s="262">
        <f t="shared" si="54"/>
        <v>0</v>
      </c>
      <c r="AS168" s="129">
        <f t="shared" si="55"/>
        <v>0</v>
      </c>
      <c r="AT168" s="263">
        <f t="shared" si="67"/>
        <v>0</v>
      </c>
      <c r="AU168" s="262">
        <f t="shared" si="56"/>
        <v>0</v>
      </c>
      <c r="AV168" s="129">
        <f t="shared" si="57"/>
        <v>0</v>
      </c>
      <c r="AW168" s="263">
        <f t="shared" si="68"/>
        <v>0</v>
      </c>
      <c r="AX168" s="262">
        <f t="shared" si="58"/>
        <v>0</v>
      </c>
      <c r="AY168" s="129">
        <f t="shared" si="59"/>
        <v>0</v>
      </c>
      <c r="AZ168" s="129">
        <f t="shared" si="69"/>
        <v>0</v>
      </c>
      <c r="BA168" s="263">
        <f>IFERROR(IF(VLOOKUP($D168,Listen!$A$2:$F$45,6,0)="Ja",AX168-MAX(AY168:AZ168),AX168-AY168),0)</f>
        <v>0</v>
      </c>
      <c r="BB168" s="262">
        <f t="shared" si="70"/>
        <v>0</v>
      </c>
      <c r="BC168" s="129">
        <f t="shared" si="60"/>
        <v>0</v>
      </c>
      <c r="BD168" s="129">
        <f t="shared" si="71"/>
        <v>0</v>
      </c>
      <c r="BE168" s="263">
        <f>IFERROR(IF(VLOOKUP($D168,Listen!$A$2:$F$45,6,0)="Ja",BB168-MAX(BC168:BD168),BB168-BC168),0)</f>
        <v>0</v>
      </c>
    </row>
    <row r="169" spans="1:57" s="31" customFormat="1" x14ac:dyDescent="0.25">
      <c r="A169" s="189">
        <v>165</v>
      </c>
      <c r="B169" s="135" t="str">
        <f>IF(AND(E169&lt;&gt;0,D169&lt;&gt;0,F169&lt;&gt;0),IF(C169&lt;&gt;0,CONCATENATE(C169,"-AGr",VLOOKUP(D169,Listen!$A$2:$D$45,4,FALSE),"-",E169,"-",F169,),CONCATENATE("AGr",VLOOKUP(D169,Listen!$A$2:$D$45,4,FALSE),"-",E169,"-",F169)),"keine vollständige ID")</f>
        <v>keine vollständige ID</v>
      </c>
      <c r="C169" s="126"/>
      <c r="D169" s="275"/>
      <c r="E169" s="33"/>
      <c r="F169" s="130"/>
      <c r="G169" s="16"/>
      <c r="H169" s="16"/>
      <c r="I169" s="16"/>
      <c r="J169" s="16"/>
      <c r="K169" s="16"/>
      <c r="L169" s="94">
        <f>IF(E169&gt;A_Stammdaten!$B$10,0,G169+H169-J169)</f>
        <v>0</v>
      </c>
      <c r="M169" s="16"/>
      <c r="N169" s="16"/>
      <c r="O169" s="16"/>
      <c r="P169" s="54">
        <f t="shared" si="48"/>
        <v>0</v>
      </c>
      <c r="Q169" s="33"/>
      <c r="R169" s="33"/>
      <c r="S169" s="33"/>
      <c r="T169" s="33"/>
      <c r="U169" s="33"/>
      <c r="V169" s="33"/>
      <c r="W169" s="55" t="str">
        <f t="shared" si="49"/>
        <v>-</v>
      </c>
      <c r="X169" s="55" t="str">
        <f t="shared" si="50"/>
        <v>-</v>
      </c>
      <c r="Y169" s="55">
        <f>IF(ISBLANK($D169),0,VLOOKUP($D169,Listen!$A$2:$C$45,2,FALSE))</f>
        <v>0</v>
      </c>
      <c r="Z169" s="55">
        <f>IF(ISBLANK($D169),0,VLOOKUP($D169,Listen!$A$2:$C$45,3,FALSE))</f>
        <v>0</v>
      </c>
      <c r="AA169" s="45">
        <f t="shared" si="61"/>
        <v>0</v>
      </c>
      <c r="AB169" s="45">
        <f t="shared" si="61"/>
        <v>0</v>
      </c>
      <c r="AC169" s="45">
        <f>IFERROR(IF(OR($R169&lt;&gt;"Ja",VLOOKUP($D169,Listen!$A$2:$F$45,5,0)="Nein",E169&lt;IF(D169="LNG Anbindungsanlagen gemäß separater Festlegung",2022,2023)),$Y169,$W169),0)</f>
        <v>0</v>
      </c>
      <c r="AD169" s="45">
        <f>IFERROR(IF(OR($R169&lt;&gt;"Ja",VLOOKUP($D169,Listen!$A$2:$F$45,5,0)="Nein",E169&lt;IF(D169="LNG Anbindungsanlagen gemäß separater Festlegung",2022,2023)),$Y169,$W169),0)</f>
        <v>0</v>
      </c>
      <c r="AE169" s="45">
        <f>IFERROR(IF(OR($S169&lt;&gt;"Ja",VLOOKUP($D169,Listen!$A$2:$F$45,6,0)="Nein"),$Y169,$X169),0)</f>
        <v>0</v>
      </c>
      <c r="AF169" s="45">
        <f>IFERROR(IF(OR($S169&lt;&gt;"Ja",VLOOKUP($D169,Listen!$A$2:$F$45,6,0)="Nein"),$Y169,$X169),0)</f>
        <v>0</v>
      </c>
      <c r="AG169" s="45">
        <f>IFERROR(IF(OR($S169&lt;&gt;"Ja",VLOOKUP($D169,Listen!$A$2:$F$45,6,0)="Nein"),$Y169,$X169),0)</f>
        <v>0</v>
      </c>
      <c r="AH169" s="47">
        <f t="shared" si="62"/>
        <v>0</v>
      </c>
      <c r="AI169" s="122">
        <f>IFERROR(IF(VLOOKUP($D169,Listen!$A$2:$F$45,6,0)="Ja",MAX(BC169:BD169),D_SAV!$BC169),0)</f>
        <v>0</v>
      </c>
      <c r="AJ169" s="47">
        <f t="shared" si="63"/>
        <v>0</v>
      </c>
      <c r="AL169" s="262">
        <f t="shared" si="64"/>
        <v>0</v>
      </c>
      <c r="AM169" s="129">
        <f t="shared" si="51"/>
        <v>0</v>
      </c>
      <c r="AN169" s="263">
        <f t="shared" si="65"/>
        <v>0</v>
      </c>
      <c r="AO169" s="262">
        <f t="shared" si="52"/>
        <v>0</v>
      </c>
      <c r="AP169" s="129">
        <f t="shared" si="53"/>
        <v>0</v>
      </c>
      <c r="AQ169" s="263">
        <f t="shared" si="66"/>
        <v>0</v>
      </c>
      <c r="AR169" s="262">
        <f t="shared" si="54"/>
        <v>0</v>
      </c>
      <c r="AS169" s="129">
        <f t="shared" si="55"/>
        <v>0</v>
      </c>
      <c r="AT169" s="263">
        <f t="shared" si="67"/>
        <v>0</v>
      </c>
      <c r="AU169" s="262">
        <f t="shared" si="56"/>
        <v>0</v>
      </c>
      <c r="AV169" s="129">
        <f t="shared" si="57"/>
        <v>0</v>
      </c>
      <c r="AW169" s="263">
        <f t="shared" si="68"/>
        <v>0</v>
      </c>
      <c r="AX169" s="262">
        <f t="shared" si="58"/>
        <v>0</v>
      </c>
      <c r="AY169" s="129">
        <f t="shared" si="59"/>
        <v>0</v>
      </c>
      <c r="AZ169" s="129">
        <f t="shared" si="69"/>
        <v>0</v>
      </c>
      <c r="BA169" s="263">
        <f>IFERROR(IF(VLOOKUP($D169,Listen!$A$2:$F$45,6,0)="Ja",AX169-MAX(AY169:AZ169),AX169-AY169),0)</f>
        <v>0</v>
      </c>
      <c r="BB169" s="262">
        <f t="shared" si="70"/>
        <v>0</v>
      </c>
      <c r="BC169" s="129">
        <f t="shared" si="60"/>
        <v>0</v>
      </c>
      <c r="BD169" s="129">
        <f t="shared" si="71"/>
        <v>0</v>
      </c>
      <c r="BE169" s="263">
        <f>IFERROR(IF(VLOOKUP($D169,Listen!$A$2:$F$45,6,0)="Ja",BB169-MAX(BC169:BD169),BB169-BC169),0)</f>
        <v>0</v>
      </c>
    </row>
    <row r="170" spans="1:57" s="31" customFormat="1" x14ac:dyDescent="0.25">
      <c r="A170" s="189">
        <v>166</v>
      </c>
      <c r="B170" s="135" t="str">
        <f>IF(AND(E170&lt;&gt;0,D170&lt;&gt;0,F170&lt;&gt;0),IF(C170&lt;&gt;0,CONCATENATE(C170,"-AGr",VLOOKUP(D170,Listen!$A$2:$D$45,4,FALSE),"-",E170,"-",F170,),CONCATENATE("AGr",VLOOKUP(D170,Listen!$A$2:$D$45,4,FALSE),"-",E170,"-",F170)),"keine vollständige ID")</f>
        <v>keine vollständige ID</v>
      </c>
      <c r="C170" s="126"/>
      <c r="D170" s="275"/>
      <c r="E170" s="33"/>
      <c r="F170" s="130"/>
      <c r="G170" s="16"/>
      <c r="H170" s="16"/>
      <c r="I170" s="16"/>
      <c r="J170" s="16"/>
      <c r="K170" s="16"/>
      <c r="L170" s="94">
        <f>IF(E170&gt;A_Stammdaten!$B$10,0,G170+H170-J170)</f>
        <v>0</v>
      </c>
      <c r="M170" s="16"/>
      <c r="N170" s="16"/>
      <c r="O170" s="16"/>
      <c r="P170" s="54">
        <f t="shared" si="48"/>
        <v>0</v>
      </c>
      <c r="Q170" s="33"/>
      <c r="R170" s="33"/>
      <c r="S170" s="33"/>
      <c r="T170" s="33"/>
      <c r="U170" s="33"/>
      <c r="V170" s="33"/>
      <c r="W170" s="55" t="str">
        <f t="shared" si="49"/>
        <v>-</v>
      </c>
      <c r="X170" s="55" t="str">
        <f t="shared" si="50"/>
        <v>-</v>
      </c>
      <c r="Y170" s="55">
        <f>IF(ISBLANK($D170),0,VLOOKUP($D170,Listen!$A$2:$C$45,2,FALSE))</f>
        <v>0</v>
      </c>
      <c r="Z170" s="55">
        <f>IF(ISBLANK($D170),0,VLOOKUP($D170,Listen!$A$2:$C$45,3,FALSE))</f>
        <v>0</v>
      </c>
      <c r="AA170" s="45">
        <f t="shared" si="61"/>
        <v>0</v>
      </c>
      <c r="AB170" s="45">
        <f t="shared" si="61"/>
        <v>0</v>
      </c>
      <c r="AC170" s="45">
        <f>IFERROR(IF(OR($R170&lt;&gt;"Ja",VLOOKUP($D170,Listen!$A$2:$F$45,5,0)="Nein",E170&lt;IF(D170="LNG Anbindungsanlagen gemäß separater Festlegung",2022,2023)),$Y170,$W170),0)</f>
        <v>0</v>
      </c>
      <c r="AD170" s="45">
        <f>IFERROR(IF(OR($R170&lt;&gt;"Ja",VLOOKUP($D170,Listen!$A$2:$F$45,5,0)="Nein",E170&lt;IF(D170="LNG Anbindungsanlagen gemäß separater Festlegung",2022,2023)),$Y170,$W170),0)</f>
        <v>0</v>
      </c>
      <c r="AE170" s="45">
        <f>IFERROR(IF(OR($S170&lt;&gt;"Ja",VLOOKUP($D170,Listen!$A$2:$F$45,6,0)="Nein"),$Y170,$X170),0)</f>
        <v>0</v>
      </c>
      <c r="AF170" s="45">
        <f>IFERROR(IF(OR($S170&lt;&gt;"Ja",VLOOKUP($D170,Listen!$A$2:$F$45,6,0)="Nein"),$Y170,$X170),0)</f>
        <v>0</v>
      </c>
      <c r="AG170" s="45">
        <f>IFERROR(IF(OR($S170&lt;&gt;"Ja",VLOOKUP($D170,Listen!$A$2:$F$45,6,0)="Nein"),$Y170,$X170),0)</f>
        <v>0</v>
      </c>
      <c r="AH170" s="47">
        <f t="shared" si="62"/>
        <v>0</v>
      </c>
      <c r="AI170" s="122">
        <f>IFERROR(IF(VLOOKUP($D170,Listen!$A$2:$F$45,6,0)="Ja",MAX(BC170:BD170),D_SAV!$BC170),0)</f>
        <v>0</v>
      </c>
      <c r="AJ170" s="47">
        <f t="shared" si="63"/>
        <v>0</v>
      </c>
      <c r="AL170" s="262">
        <f t="shared" si="64"/>
        <v>0</v>
      </c>
      <c r="AM170" s="129">
        <f t="shared" si="51"/>
        <v>0</v>
      </c>
      <c r="AN170" s="263">
        <f t="shared" si="65"/>
        <v>0</v>
      </c>
      <c r="AO170" s="262">
        <f t="shared" si="52"/>
        <v>0</v>
      </c>
      <c r="AP170" s="129">
        <f t="shared" si="53"/>
        <v>0</v>
      </c>
      <c r="AQ170" s="263">
        <f t="shared" si="66"/>
        <v>0</v>
      </c>
      <c r="AR170" s="262">
        <f t="shared" si="54"/>
        <v>0</v>
      </c>
      <c r="AS170" s="129">
        <f t="shared" si="55"/>
        <v>0</v>
      </c>
      <c r="AT170" s="263">
        <f t="shared" si="67"/>
        <v>0</v>
      </c>
      <c r="AU170" s="262">
        <f t="shared" si="56"/>
        <v>0</v>
      </c>
      <c r="AV170" s="129">
        <f t="shared" si="57"/>
        <v>0</v>
      </c>
      <c r="AW170" s="263">
        <f t="shared" si="68"/>
        <v>0</v>
      </c>
      <c r="AX170" s="262">
        <f t="shared" si="58"/>
        <v>0</v>
      </c>
      <c r="AY170" s="129">
        <f t="shared" si="59"/>
        <v>0</v>
      </c>
      <c r="AZ170" s="129">
        <f t="shared" si="69"/>
        <v>0</v>
      </c>
      <c r="BA170" s="263">
        <f>IFERROR(IF(VLOOKUP($D170,Listen!$A$2:$F$45,6,0)="Ja",AX170-MAX(AY170:AZ170),AX170-AY170),0)</f>
        <v>0</v>
      </c>
      <c r="BB170" s="262">
        <f t="shared" si="70"/>
        <v>0</v>
      </c>
      <c r="BC170" s="129">
        <f t="shared" si="60"/>
        <v>0</v>
      </c>
      <c r="BD170" s="129">
        <f t="shared" si="71"/>
        <v>0</v>
      </c>
      <c r="BE170" s="263">
        <f>IFERROR(IF(VLOOKUP($D170,Listen!$A$2:$F$45,6,0)="Ja",BB170-MAX(BC170:BD170),BB170-BC170),0)</f>
        <v>0</v>
      </c>
    </row>
    <row r="171" spans="1:57" s="31" customFormat="1" x14ac:dyDescent="0.25">
      <c r="A171" s="189">
        <v>167</v>
      </c>
      <c r="B171" s="135" t="str">
        <f>IF(AND(E171&lt;&gt;0,D171&lt;&gt;0,F171&lt;&gt;0),IF(C171&lt;&gt;0,CONCATENATE(C171,"-AGr",VLOOKUP(D171,Listen!$A$2:$D$45,4,FALSE),"-",E171,"-",F171,),CONCATENATE("AGr",VLOOKUP(D171,Listen!$A$2:$D$45,4,FALSE),"-",E171,"-",F171)),"keine vollständige ID")</f>
        <v>keine vollständige ID</v>
      </c>
      <c r="C171" s="126"/>
      <c r="D171" s="275"/>
      <c r="E171" s="33"/>
      <c r="F171" s="130"/>
      <c r="G171" s="16"/>
      <c r="H171" s="16"/>
      <c r="I171" s="16"/>
      <c r="J171" s="16"/>
      <c r="K171" s="16"/>
      <c r="L171" s="94">
        <f>IF(E171&gt;A_Stammdaten!$B$10,0,G171+H171-J171)</f>
        <v>0</v>
      </c>
      <c r="M171" s="16"/>
      <c r="N171" s="16"/>
      <c r="O171" s="16"/>
      <c r="P171" s="54">
        <f t="shared" si="48"/>
        <v>0</v>
      </c>
      <c r="Q171" s="33"/>
      <c r="R171" s="33"/>
      <c r="S171" s="33"/>
      <c r="T171" s="33"/>
      <c r="U171" s="33"/>
      <c r="V171" s="33"/>
      <c r="W171" s="55" t="str">
        <f t="shared" si="49"/>
        <v>-</v>
      </c>
      <c r="X171" s="55" t="str">
        <f t="shared" si="50"/>
        <v>-</v>
      </c>
      <c r="Y171" s="55">
        <f>IF(ISBLANK($D171),0,VLOOKUP($D171,Listen!$A$2:$C$45,2,FALSE))</f>
        <v>0</v>
      </c>
      <c r="Z171" s="55">
        <f>IF(ISBLANK($D171),0,VLOOKUP($D171,Listen!$A$2:$C$45,3,FALSE))</f>
        <v>0</v>
      </c>
      <c r="AA171" s="45">
        <f t="shared" si="61"/>
        <v>0</v>
      </c>
      <c r="AB171" s="45">
        <f t="shared" si="61"/>
        <v>0</v>
      </c>
      <c r="AC171" s="45">
        <f>IFERROR(IF(OR($R171&lt;&gt;"Ja",VLOOKUP($D171,Listen!$A$2:$F$45,5,0)="Nein",E171&lt;IF(D171="LNG Anbindungsanlagen gemäß separater Festlegung",2022,2023)),$Y171,$W171),0)</f>
        <v>0</v>
      </c>
      <c r="AD171" s="45">
        <f>IFERROR(IF(OR($R171&lt;&gt;"Ja",VLOOKUP($D171,Listen!$A$2:$F$45,5,0)="Nein",E171&lt;IF(D171="LNG Anbindungsanlagen gemäß separater Festlegung",2022,2023)),$Y171,$W171),0)</f>
        <v>0</v>
      </c>
      <c r="AE171" s="45">
        <f>IFERROR(IF(OR($S171&lt;&gt;"Ja",VLOOKUP($D171,Listen!$A$2:$F$45,6,0)="Nein"),$Y171,$X171),0)</f>
        <v>0</v>
      </c>
      <c r="AF171" s="45">
        <f>IFERROR(IF(OR($S171&lt;&gt;"Ja",VLOOKUP($D171,Listen!$A$2:$F$45,6,0)="Nein"),$Y171,$X171),0)</f>
        <v>0</v>
      </c>
      <c r="AG171" s="45">
        <f>IFERROR(IF(OR($S171&lt;&gt;"Ja",VLOOKUP($D171,Listen!$A$2:$F$45,6,0)="Nein"),$Y171,$X171),0)</f>
        <v>0</v>
      </c>
      <c r="AH171" s="47">
        <f t="shared" si="62"/>
        <v>0</v>
      </c>
      <c r="AI171" s="122">
        <f>IFERROR(IF(VLOOKUP($D171,Listen!$A$2:$F$45,6,0)="Ja",MAX(BC171:BD171),D_SAV!$BC171),0)</f>
        <v>0</v>
      </c>
      <c r="AJ171" s="47">
        <f t="shared" si="63"/>
        <v>0</v>
      </c>
      <c r="AL171" s="262">
        <f t="shared" si="64"/>
        <v>0</v>
      </c>
      <c r="AM171" s="129">
        <f t="shared" si="51"/>
        <v>0</v>
      </c>
      <c r="AN171" s="263">
        <f t="shared" si="65"/>
        <v>0</v>
      </c>
      <c r="AO171" s="262">
        <f t="shared" si="52"/>
        <v>0</v>
      </c>
      <c r="AP171" s="129">
        <f t="shared" si="53"/>
        <v>0</v>
      </c>
      <c r="AQ171" s="263">
        <f t="shared" si="66"/>
        <v>0</v>
      </c>
      <c r="AR171" s="262">
        <f t="shared" si="54"/>
        <v>0</v>
      </c>
      <c r="AS171" s="129">
        <f t="shared" si="55"/>
        <v>0</v>
      </c>
      <c r="AT171" s="263">
        <f t="shared" si="67"/>
        <v>0</v>
      </c>
      <c r="AU171" s="262">
        <f t="shared" si="56"/>
        <v>0</v>
      </c>
      <c r="AV171" s="129">
        <f t="shared" si="57"/>
        <v>0</v>
      </c>
      <c r="AW171" s="263">
        <f t="shared" si="68"/>
        <v>0</v>
      </c>
      <c r="AX171" s="262">
        <f t="shared" si="58"/>
        <v>0</v>
      </c>
      <c r="AY171" s="129">
        <f t="shared" si="59"/>
        <v>0</v>
      </c>
      <c r="AZ171" s="129">
        <f t="shared" si="69"/>
        <v>0</v>
      </c>
      <c r="BA171" s="263">
        <f>IFERROR(IF(VLOOKUP($D171,Listen!$A$2:$F$45,6,0)="Ja",AX171-MAX(AY171:AZ171),AX171-AY171),0)</f>
        <v>0</v>
      </c>
      <c r="BB171" s="262">
        <f t="shared" si="70"/>
        <v>0</v>
      </c>
      <c r="BC171" s="129">
        <f t="shared" si="60"/>
        <v>0</v>
      </c>
      <c r="BD171" s="129">
        <f t="shared" si="71"/>
        <v>0</v>
      </c>
      <c r="BE171" s="263">
        <f>IFERROR(IF(VLOOKUP($D171,Listen!$A$2:$F$45,6,0)="Ja",BB171-MAX(BC171:BD171),BB171-BC171),0)</f>
        <v>0</v>
      </c>
    </row>
    <row r="172" spans="1:57" s="31" customFormat="1" x14ac:dyDescent="0.25">
      <c r="A172" s="189">
        <v>168</v>
      </c>
      <c r="B172" s="135" t="str">
        <f>IF(AND(E172&lt;&gt;0,D172&lt;&gt;0,F172&lt;&gt;0),IF(C172&lt;&gt;0,CONCATENATE(C172,"-AGr",VLOOKUP(D172,Listen!$A$2:$D$45,4,FALSE),"-",E172,"-",F172,),CONCATENATE("AGr",VLOOKUP(D172,Listen!$A$2:$D$45,4,FALSE),"-",E172,"-",F172)),"keine vollständige ID")</f>
        <v>keine vollständige ID</v>
      </c>
      <c r="C172" s="126"/>
      <c r="D172" s="275"/>
      <c r="E172" s="33"/>
      <c r="F172" s="130"/>
      <c r="G172" s="16"/>
      <c r="H172" s="16"/>
      <c r="I172" s="16"/>
      <c r="J172" s="16"/>
      <c r="K172" s="16"/>
      <c r="L172" s="94">
        <f>IF(E172&gt;A_Stammdaten!$B$10,0,G172+H172-J172)</f>
        <v>0</v>
      </c>
      <c r="M172" s="16"/>
      <c r="N172" s="16"/>
      <c r="O172" s="16"/>
      <c r="P172" s="54">
        <f t="shared" si="48"/>
        <v>0</v>
      </c>
      <c r="Q172" s="33"/>
      <c r="R172" s="33"/>
      <c r="S172" s="33"/>
      <c r="T172" s="33"/>
      <c r="U172" s="33"/>
      <c r="V172" s="33"/>
      <c r="W172" s="55" t="str">
        <f t="shared" si="49"/>
        <v>-</v>
      </c>
      <c r="X172" s="55" t="str">
        <f t="shared" si="50"/>
        <v>-</v>
      </c>
      <c r="Y172" s="55">
        <f>IF(ISBLANK($D172),0,VLOOKUP($D172,Listen!$A$2:$C$45,2,FALSE))</f>
        <v>0</v>
      </c>
      <c r="Z172" s="55">
        <f>IF(ISBLANK($D172),0,VLOOKUP($D172,Listen!$A$2:$C$45,3,FALSE))</f>
        <v>0</v>
      </c>
      <c r="AA172" s="45">
        <f t="shared" si="61"/>
        <v>0</v>
      </c>
      <c r="AB172" s="45">
        <f t="shared" si="61"/>
        <v>0</v>
      </c>
      <c r="AC172" s="45">
        <f>IFERROR(IF(OR($R172&lt;&gt;"Ja",VLOOKUP($D172,Listen!$A$2:$F$45,5,0)="Nein",E172&lt;IF(D172="LNG Anbindungsanlagen gemäß separater Festlegung",2022,2023)),$Y172,$W172),0)</f>
        <v>0</v>
      </c>
      <c r="AD172" s="45">
        <f>IFERROR(IF(OR($R172&lt;&gt;"Ja",VLOOKUP($D172,Listen!$A$2:$F$45,5,0)="Nein",E172&lt;IF(D172="LNG Anbindungsanlagen gemäß separater Festlegung",2022,2023)),$Y172,$W172),0)</f>
        <v>0</v>
      </c>
      <c r="AE172" s="45">
        <f>IFERROR(IF(OR($S172&lt;&gt;"Ja",VLOOKUP($D172,Listen!$A$2:$F$45,6,0)="Nein"),$Y172,$X172),0)</f>
        <v>0</v>
      </c>
      <c r="AF172" s="45">
        <f>IFERROR(IF(OR($S172&lt;&gt;"Ja",VLOOKUP($D172,Listen!$A$2:$F$45,6,0)="Nein"),$Y172,$X172),0)</f>
        <v>0</v>
      </c>
      <c r="AG172" s="45">
        <f>IFERROR(IF(OR($S172&lt;&gt;"Ja",VLOOKUP($D172,Listen!$A$2:$F$45,6,0)="Nein"),$Y172,$X172),0)</f>
        <v>0</v>
      </c>
      <c r="AH172" s="47">
        <f t="shared" si="62"/>
        <v>0</v>
      </c>
      <c r="AI172" s="122">
        <f>IFERROR(IF(VLOOKUP($D172,Listen!$A$2:$F$45,6,0)="Ja",MAX(BC172:BD172),D_SAV!$BC172),0)</f>
        <v>0</v>
      </c>
      <c r="AJ172" s="47">
        <f t="shared" si="63"/>
        <v>0</v>
      </c>
      <c r="AL172" s="262">
        <f t="shared" si="64"/>
        <v>0</v>
      </c>
      <c r="AM172" s="129">
        <f t="shared" si="51"/>
        <v>0</v>
      </c>
      <c r="AN172" s="263">
        <f t="shared" si="65"/>
        <v>0</v>
      </c>
      <c r="AO172" s="262">
        <f t="shared" si="52"/>
        <v>0</v>
      </c>
      <c r="AP172" s="129">
        <f t="shared" si="53"/>
        <v>0</v>
      </c>
      <c r="AQ172" s="263">
        <f t="shared" si="66"/>
        <v>0</v>
      </c>
      <c r="AR172" s="262">
        <f t="shared" si="54"/>
        <v>0</v>
      </c>
      <c r="AS172" s="129">
        <f t="shared" si="55"/>
        <v>0</v>
      </c>
      <c r="AT172" s="263">
        <f t="shared" si="67"/>
        <v>0</v>
      </c>
      <c r="AU172" s="262">
        <f t="shared" si="56"/>
        <v>0</v>
      </c>
      <c r="AV172" s="129">
        <f t="shared" si="57"/>
        <v>0</v>
      </c>
      <c r="AW172" s="263">
        <f t="shared" si="68"/>
        <v>0</v>
      </c>
      <c r="AX172" s="262">
        <f t="shared" si="58"/>
        <v>0</v>
      </c>
      <c r="AY172" s="129">
        <f t="shared" si="59"/>
        <v>0</v>
      </c>
      <c r="AZ172" s="129">
        <f t="shared" si="69"/>
        <v>0</v>
      </c>
      <c r="BA172" s="263">
        <f>IFERROR(IF(VLOOKUP($D172,Listen!$A$2:$F$45,6,0)="Ja",AX172-MAX(AY172:AZ172),AX172-AY172),0)</f>
        <v>0</v>
      </c>
      <c r="BB172" s="262">
        <f t="shared" si="70"/>
        <v>0</v>
      </c>
      <c r="BC172" s="129">
        <f t="shared" si="60"/>
        <v>0</v>
      </c>
      <c r="BD172" s="129">
        <f t="shared" si="71"/>
        <v>0</v>
      </c>
      <c r="BE172" s="263">
        <f>IFERROR(IF(VLOOKUP($D172,Listen!$A$2:$F$45,6,0)="Ja",BB172-MAX(BC172:BD172),BB172-BC172),0)</f>
        <v>0</v>
      </c>
    </row>
    <row r="173" spans="1:57" s="31" customFormat="1" x14ac:dyDescent="0.25">
      <c r="A173" s="189">
        <v>169</v>
      </c>
      <c r="B173" s="135" t="str">
        <f>IF(AND(E173&lt;&gt;0,D173&lt;&gt;0,F173&lt;&gt;0),IF(C173&lt;&gt;0,CONCATENATE(C173,"-AGr",VLOOKUP(D173,Listen!$A$2:$D$45,4,FALSE),"-",E173,"-",F173,),CONCATENATE("AGr",VLOOKUP(D173,Listen!$A$2:$D$45,4,FALSE),"-",E173,"-",F173)),"keine vollständige ID")</f>
        <v>keine vollständige ID</v>
      </c>
      <c r="C173" s="126"/>
      <c r="D173" s="275"/>
      <c r="E173" s="33"/>
      <c r="F173" s="130"/>
      <c r="G173" s="16"/>
      <c r="H173" s="16"/>
      <c r="I173" s="16"/>
      <c r="J173" s="16"/>
      <c r="K173" s="16"/>
      <c r="L173" s="94">
        <f>IF(E173&gt;A_Stammdaten!$B$10,0,G173+H173-J173)</f>
        <v>0</v>
      </c>
      <c r="M173" s="16"/>
      <c r="N173" s="16"/>
      <c r="O173" s="16"/>
      <c r="P173" s="54">
        <f t="shared" si="48"/>
        <v>0</v>
      </c>
      <c r="Q173" s="33"/>
      <c r="R173" s="33"/>
      <c r="S173" s="33"/>
      <c r="T173" s="33"/>
      <c r="U173" s="33"/>
      <c r="V173" s="33"/>
      <c r="W173" s="55" t="str">
        <f t="shared" si="49"/>
        <v>-</v>
      </c>
      <c r="X173" s="55" t="str">
        <f t="shared" si="50"/>
        <v>-</v>
      </c>
      <c r="Y173" s="55">
        <f>IF(ISBLANK($D173),0,VLOOKUP($D173,Listen!$A$2:$C$45,2,FALSE))</f>
        <v>0</v>
      </c>
      <c r="Z173" s="55">
        <f>IF(ISBLANK($D173),0,VLOOKUP($D173,Listen!$A$2:$C$45,3,FALSE))</f>
        <v>0</v>
      </c>
      <c r="AA173" s="45">
        <f t="shared" si="61"/>
        <v>0</v>
      </c>
      <c r="AB173" s="45">
        <f t="shared" si="61"/>
        <v>0</v>
      </c>
      <c r="AC173" s="45">
        <f>IFERROR(IF(OR($R173&lt;&gt;"Ja",VLOOKUP($D173,Listen!$A$2:$F$45,5,0)="Nein",E173&lt;IF(D173="LNG Anbindungsanlagen gemäß separater Festlegung",2022,2023)),$Y173,$W173),0)</f>
        <v>0</v>
      </c>
      <c r="AD173" s="45">
        <f>IFERROR(IF(OR($R173&lt;&gt;"Ja",VLOOKUP($D173,Listen!$A$2:$F$45,5,0)="Nein",E173&lt;IF(D173="LNG Anbindungsanlagen gemäß separater Festlegung",2022,2023)),$Y173,$W173),0)</f>
        <v>0</v>
      </c>
      <c r="AE173" s="45">
        <f>IFERROR(IF(OR($S173&lt;&gt;"Ja",VLOOKUP($D173,Listen!$A$2:$F$45,6,0)="Nein"),$Y173,$X173),0)</f>
        <v>0</v>
      </c>
      <c r="AF173" s="45">
        <f>IFERROR(IF(OR($S173&lt;&gt;"Ja",VLOOKUP($D173,Listen!$A$2:$F$45,6,0)="Nein"),$Y173,$X173),0)</f>
        <v>0</v>
      </c>
      <c r="AG173" s="45">
        <f>IFERROR(IF(OR($S173&lt;&gt;"Ja",VLOOKUP($D173,Listen!$A$2:$F$45,6,0)="Nein"),$Y173,$X173),0)</f>
        <v>0</v>
      </c>
      <c r="AH173" s="47">
        <f t="shared" si="62"/>
        <v>0</v>
      </c>
      <c r="AI173" s="122">
        <f>IFERROR(IF(VLOOKUP($D173,Listen!$A$2:$F$45,6,0)="Ja",MAX(BC173:BD173),D_SAV!$BC173),0)</f>
        <v>0</v>
      </c>
      <c r="AJ173" s="47">
        <f t="shared" si="63"/>
        <v>0</v>
      </c>
      <c r="AL173" s="262">
        <f t="shared" si="64"/>
        <v>0</v>
      </c>
      <c r="AM173" s="129">
        <f t="shared" si="51"/>
        <v>0</v>
      </c>
      <c r="AN173" s="263">
        <f t="shared" si="65"/>
        <v>0</v>
      </c>
      <c r="AO173" s="262">
        <f t="shared" si="52"/>
        <v>0</v>
      </c>
      <c r="AP173" s="129">
        <f t="shared" si="53"/>
        <v>0</v>
      </c>
      <c r="AQ173" s="263">
        <f t="shared" si="66"/>
        <v>0</v>
      </c>
      <c r="AR173" s="262">
        <f t="shared" si="54"/>
        <v>0</v>
      </c>
      <c r="AS173" s="129">
        <f t="shared" si="55"/>
        <v>0</v>
      </c>
      <c r="AT173" s="263">
        <f t="shared" si="67"/>
        <v>0</v>
      </c>
      <c r="AU173" s="262">
        <f t="shared" si="56"/>
        <v>0</v>
      </c>
      <c r="AV173" s="129">
        <f t="shared" si="57"/>
        <v>0</v>
      </c>
      <c r="AW173" s="263">
        <f t="shared" si="68"/>
        <v>0</v>
      </c>
      <c r="AX173" s="262">
        <f t="shared" si="58"/>
        <v>0</v>
      </c>
      <c r="AY173" s="129">
        <f t="shared" si="59"/>
        <v>0</v>
      </c>
      <c r="AZ173" s="129">
        <f t="shared" si="69"/>
        <v>0</v>
      </c>
      <c r="BA173" s="263">
        <f>IFERROR(IF(VLOOKUP($D173,Listen!$A$2:$F$45,6,0)="Ja",AX173-MAX(AY173:AZ173),AX173-AY173),0)</f>
        <v>0</v>
      </c>
      <c r="BB173" s="262">
        <f t="shared" si="70"/>
        <v>0</v>
      </c>
      <c r="BC173" s="129">
        <f t="shared" si="60"/>
        <v>0</v>
      </c>
      <c r="BD173" s="129">
        <f t="shared" si="71"/>
        <v>0</v>
      </c>
      <c r="BE173" s="263">
        <f>IFERROR(IF(VLOOKUP($D173,Listen!$A$2:$F$45,6,0)="Ja",BB173-MAX(BC173:BD173),BB173-BC173),0)</f>
        <v>0</v>
      </c>
    </row>
    <row r="174" spans="1:57" s="31" customFormat="1" x14ac:dyDescent="0.25">
      <c r="A174" s="189">
        <v>170</v>
      </c>
      <c r="B174" s="135" t="str">
        <f>IF(AND(E174&lt;&gt;0,D174&lt;&gt;0,F174&lt;&gt;0),IF(C174&lt;&gt;0,CONCATENATE(C174,"-AGr",VLOOKUP(D174,Listen!$A$2:$D$45,4,FALSE),"-",E174,"-",F174,),CONCATENATE("AGr",VLOOKUP(D174,Listen!$A$2:$D$45,4,FALSE),"-",E174,"-",F174)),"keine vollständige ID")</f>
        <v>keine vollständige ID</v>
      </c>
      <c r="C174" s="126"/>
      <c r="D174" s="275"/>
      <c r="E174" s="33"/>
      <c r="F174" s="130"/>
      <c r="G174" s="16"/>
      <c r="H174" s="16"/>
      <c r="I174" s="16"/>
      <c r="J174" s="16"/>
      <c r="K174" s="16"/>
      <c r="L174" s="94">
        <f>IF(E174&gt;A_Stammdaten!$B$10,0,G174+H174-J174)</f>
        <v>0</v>
      </c>
      <c r="M174" s="16"/>
      <c r="N174" s="16"/>
      <c r="O174" s="16"/>
      <c r="P174" s="54">
        <f t="shared" si="48"/>
        <v>0</v>
      </c>
      <c r="Q174" s="33"/>
      <c r="R174" s="33"/>
      <c r="S174" s="33"/>
      <c r="T174" s="33"/>
      <c r="U174" s="33"/>
      <c r="V174" s="33"/>
      <c r="W174" s="55" t="str">
        <f t="shared" si="49"/>
        <v>-</v>
      </c>
      <c r="X174" s="55" t="str">
        <f t="shared" si="50"/>
        <v>-</v>
      </c>
      <c r="Y174" s="55">
        <f>IF(ISBLANK($D174),0,VLOOKUP($D174,Listen!$A$2:$C$45,2,FALSE))</f>
        <v>0</v>
      </c>
      <c r="Z174" s="55">
        <f>IF(ISBLANK($D174),0,VLOOKUP($D174,Listen!$A$2:$C$45,3,FALSE))</f>
        <v>0</v>
      </c>
      <c r="AA174" s="45">
        <f t="shared" si="61"/>
        <v>0</v>
      </c>
      <c r="AB174" s="45">
        <f t="shared" si="61"/>
        <v>0</v>
      </c>
      <c r="AC174" s="45">
        <f>IFERROR(IF(OR($R174&lt;&gt;"Ja",VLOOKUP($D174,Listen!$A$2:$F$45,5,0)="Nein",E174&lt;IF(D174="LNG Anbindungsanlagen gemäß separater Festlegung",2022,2023)),$Y174,$W174),0)</f>
        <v>0</v>
      </c>
      <c r="AD174" s="45">
        <f>IFERROR(IF(OR($R174&lt;&gt;"Ja",VLOOKUP($D174,Listen!$A$2:$F$45,5,0)="Nein",E174&lt;IF(D174="LNG Anbindungsanlagen gemäß separater Festlegung",2022,2023)),$Y174,$W174),0)</f>
        <v>0</v>
      </c>
      <c r="AE174" s="45">
        <f>IFERROR(IF(OR($S174&lt;&gt;"Ja",VLOOKUP($D174,Listen!$A$2:$F$45,6,0)="Nein"),$Y174,$X174),0)</f>
        <v>0</v>
      </c>
      <c r="AF174" s="45">
        <f>IFERROR(IF(OR($S174&lt;&gt;"Ja",VLOOKUP($D174,Listen!$A$2:$F$45,6,0)="Nein"),$Y174,$X174),0)</f>
        <v>0</v>
      </c>
      <c r="AG174" s="45">
        <f>IFERROR(IF(OR($S174&lt;&gt;"Ja",VLOOKUP($D174,Listen!$A$2:$F$45,6,0)="Nein"),$Y174,$X174),0)</f>
        <v>0</v>
      </c>
      <c r="AH174" s="47">
        <f t="shared" si="62"/>
        <v>0</v>
      </c>
      <c r="AI174" s="122">
        <f>IFERROR(IF(VLOOKUP($D174,Listen!$A$2:$F$45,6,0)="Ja",MAX(BC174:BD174),D_SAV!$BC174),0)</f>
        <v>0</v>
      </c>
      <c r="AJ174" s="47">
        <f t="shared" si="63"/>
        <v>0</v>
      </c>
      <c r="AL174" s="262">
        <f t="shared" si="64"/>
        <v>0</v>
      </c>
      <c r="AM174" s="129">
        <f t="shared" si="51"/>
        <v>0</v>
      </c>
      <c r="AN174" s="263">
        <f t="shared" si="65"/>
        <v>0</v>
      </c>
      <c r="AO174" s="262">
        <f t="shared" si="52"/>
        <v>0</v>
      </c>
      <c r="AP174" s="129">
        <f t="shared" si="53"/>
        <v>0</v>
      </c>
      <c r="AQ174" s="263">
        <f t="shared" si="66"/>
        <v>0</v>
      </c>
      <c r="AR174" s="262">
        <f t="shared" si="54"/>
        <v>0</v>
      </c>
      <c r="AS174" s="129">
        <f t="shared" si="55"/>
        <v>0</v>
      </c>
      <c r="AT174" s="263">
        <f t="shared" si="67"/>
        <v>0</v>
      </c>
      <c r="AU174" s="262">
        <f t="shared" si="56"/>
        <v>0</v>
      </c>
      <c r="AV174" s="129">
        <f t="shared" si="57"/>
        <v>0</v>
      </c>
      <c r="AW174" s="263">
        <f t="shared" si="68"/>
        <v>0</v>
      </c>
      <c r="AX174" s="262">
        <f t="shared" si="58"/>
        <v>0</v>
      </c>
      <c r="AY174" s="129">
        <f t="shared" si="59"/>
        <v>0</v>
      </c>
      <c r="AZ174" s="129">
        <f t="shared" si="69"/>
        <v>0</v>
      </c>
      <c r="BA174" s="263">
        <f>IFERROR(IF(VLOOKUP($D174,Listen!$A$2:$F$45,6,0)="Ja",AX174-MAX(AY174:AZ174),AX174-AY174),0)</f>
        <v>0</v>
      </c>
      <c r="BB174" s="262">
        <f t="shared" si="70"/>
        <v>0</v>
      </c>
      <c r="BC174" s="129">
        <f t="shared" si="60"/>
        <v>0</v>
      </c>
      <c r="BD174" s="129">
        <f t="shared" si="71"/>
        <v>0</v>
      </c>
      <c r="BE174" s="263">
        <f>IFERROR(IF(VLOOKUP($D174,Listen!$A$2:$F$45,6,0)="Ja",BB174-MAX(BC174:BD174),BB174-BC174),0)</f>
        <v>0</v>
      </c>
    </row>
    <row r="175" spans="1:57" s="31" customFormat="1" x14ac:dyDescent="0.25">
      <c r="A175" s="189">
        <v>171</v>
      </c>
      <c r="B175" s="135" t="str">
        <f>IF(AND(E175&lt;&gt;0,D175&lt;&gt;0,F175&lt;&gt;0),IF(C175&lt;&gt;0,CONCATENATE(C175,"-AGr",VLOOKUP(D175,Listen!$A$2:$D$45,4,FALSE),"-",E175,"-",F175,),CONCATENATE("AGr",VLOOKUP(D175,Listen!$A$2:$D$45,4,FALSE),"-",E175,"-",F175)),"keine vollständige ID")</f>
        <v>keine vollständige ID</v>
      </c>
      <c r="C175" s="126"/>
      <c r="D175" s="275"/>
      <c r="E175" s="33"/>
      <c r="F175" s="130"/>
      <c r="G175" s="16"/>
      <c r="H175" s="16"/>
      <c r="I175" s="16"/>
      <c r="J175" s="16"/>
      <c r="K175" s="16"/>
      <c r="L175" s="94">
        <f>IF(E175&gt;A_Stammdaten!$B$10,0,G175+H175-J175)</f>
        <v>0</v>
      </c>
      <c r="M175" s="16"/>
      <c r="N175" s="16"/>
      <c r="O175" s="16"/>
      <c r="P175" s="54">
        <f t="shared" si="48"/>
        <v>0</v>
      </c>
      <c r="Q175" s="33"/>
      <c r="R175" s="33"/>
      <c r="S175" s="33"/>
      <c r="T175" s="33"/>
      <c r="U175" s="33"/>
      <c r="V175" s="33"/>
      <c r="W175" s="55" t="str">
        <f t="shared" si="49"/>
        <v>-</v>
      </c>
      <c r="X175" s="55" t="str">
        <f t="shared" si="50"/>
        <v>-</v>
      </c>
      <c r="Y175" s="55">
        <f>IF(ISBLANK($D175),0,VLOOKUP($D175,Listen!$A$2:$C$45,2,FALSE))</f>
        <v>0</v>
      </c>
      <c r="Z175" s="55">
        <f>IF(ISBLANK($D175),0,VLOOKUP($D175,Listen!$A$2:$C$45,3,FALSE))</f>
        <v>0</v>
      </c>
      <c r="AA175" s="45">
        <f t="shared" si="61"/>
        <v>0</v>
      </c>
      <c r="AB175" s="45">
        <f t="shared" si="61"/>
        <v>0</v>
      </c>
      <c r="AC175" s="45">
        <f>IFERROR(IF(OR($R175&lt;&gt;"Ja",VLOOKUP($D175,Listen!$A$2:$F$45,5,0)="Nein",E175&lt;IF(D175="LNG Anbindungsanlagen gemäß separater Festlegung",2022,2023)),$Y175,$W175),0)</f>
        <v>0</v>
      </c>
      <c r="AD175" s="45">
        <f>IFERROR(IF(OR($R175&lt;&gt;"Ja",VLOOKUP($D175,Listen!$A$2:$F$45,5,0)="Nein",E175&lt;IF(D175="LNG Anbindungsanlagen gemäß separater Festlegung",2022,2023)),$Y175,$W175),0)</f>
        <v>0</v>
      </c>
      <c r="AE175" s="45">
        <f>IFERROR(IF(OR($S175&lt;&gt;"Ja",VLOOKUP($D175,Listen!$A$2:$F$45,6,0)="Nein"),$Y175,$X175),0)</f>
        <v>0</v>
      </c>
      <c r="AF175" s="45">
        <f>IFERROR(IF(OR($S175&lt;&gt;"Ja",VLOOKUP($D175,Listen!$A$2:$F$45,6,0)="Nein"),$Y175,$X175),0)</f>
        <v>0</v>
      </c>
      <c r="AG175" s="45">
        <f>IFERROR(IF(OR($S175&lt;&gt;"Ja",VLOOKUP($D175,Listen!$A$2:$F$45,6,0)="Nein"),$Y175,$X175),0)</f>
        <v>0</v>
      </c>
      <c r="AH175" s="47">
        <f t="shared" si="62"/>
        <v>0</v>
      </c>
      <c r="AI175" s="122">
        <f>IFERROR(IF(VLOOKUP($D175,Listen!$A$2:$F$45,6,0)="Ja",MAX(BC175:BD175),D_SAV!$BC175),0)</f>
        <v>0</v>
      </c>
      <c r="AJ175" s="47">
        <f t="shared" si="63"/>
        <v>0</v>
      </c>
      <c r="AL175" s="262">
        <f t="shared" si="64"/>
        <v>0</v>
      </c>
      <c r="AM175" s="129">
        <f t="shared" si="51"/>
        <v>0</v>
      </c>
      <c r="AN175" s="263">
        <f t="shared" si="65"/>
        <v>0</v>
      </c>
      <c r="AO175" s="262">
        <f t="shared" si="52"/>
        <v>0</v>
      </c>
      <c r="AP175" s="129">
        <f t="shared" si="53"/>
        <v>0</v>
      </c>
      <c r="AQ175" s="263">
        <f t="shared" si="66"/>
        <v>0</v>
      </c>
      <c r="AR175" s="262">
        <f t="shared" si="54"/>
        <v>0</v>
      </c>
      <c r="AS175" s="129">
        <f t="shared" si="55"/>
        <v>0</v>
      </c>
      <c r="AT175" s="263">
        <f t="shared" si="67"/>
        <v>0</v>
      </c>
      <c r="AU175" s="262">
        <f t="shared" si="56"/>
        <v>0</v>
      </c>
      <c r="AV175" s="129">
        <f t="shared" si="57"/>
        <v>0</v>
      </c>
      <c r="AW175" s="263">
        <f t="shared" si="68"/>
        <v>0</v>
      </c>
      <c r="AX175" s="262">
        <f t="shared" si="58"/>
        <v>0</v>
      </c>
      <c r="AY175" s="129">
        <f t="shared" si="59"/>
        <v>0</v>
      </c>
      <c r="AZ175" s="129">
        <f t="shared" si="69"/>
        <v>0</v>
      </c>
      <c r="BA175" s="263">
        <f>IFERROR(IF(VLOOKUP($D175,Listen!$A$2:$F$45,6,0)="Ja",AX175-MAX(AY175:AZ175),AX175-AY175),0)</f>
        <v>0</v>
      </c>
      <c r="BB175" s="262">
        <f t="shared" si="70"/>
        <v>0</v>
      </c>
      <c r="BC175" s="129">
        <f t="shared" si="60"/>
        <v>0</v>
      </c>
      <c r="BD175" s="129">
        <f t="shared" si="71"/>
        <v>0</v>
      </c>
      <c r="BE175" s="263">
        <f>IFERROR(IF(VLOOKUP($D175,Listen!$A$2:$F$45,6,0)="Ja",BB175-MAX(BC175:BD175),BB175-BC175),0)</f>
        <v>0</v>
      </c>
    </row>
    <row r="176" spans="1:57" s="31" customFormat="1" x14ac:dyDescent="0.25">
      <c r="A176" s="189">
        <v>172</v>
      </c>
      <c r="B176" s="135" t="str">
        <f>IF(AND(E176&lt;&gt;0,D176&lt;&gt;0,F176&lt;&gt;0),IF(C176&lt;&gt;0,CONCATENATE(C176,"-AGr",VLOOKUP(D176,Listen!$A$2:$D$45,4,FALSE),"-",E176,"-",F176,),CONCATENATE("AGr",VLOOKUP(D176,Listen!$A$2:$D$45,4,FALSE),"-",E176,"-",F176)),"keine vollständige ID")</f>
        <v>keine vollständige ID</v>
      </c>
      <c r="C176" s="126"/>
      <c r="D176" s="275"/>
      <c r="E176" s="33"/>
      <c r="F176" s="130"/>
      <c r="G176" s="16"/>
      <c r="H176" s="16"/>
      <c r="I176" s="16"/>
      <c r="J176" s="16"/>
      <c r="K176" s="16"/>
      <c r="L176" s="94">
        <f>IF(E176&gt;A_Stammdaten!$B$10,0,G176+H176-J176)</f>
        <v>0</v>
      </c>
      <c r="M176" s="16"/>
      <c r="N176" s="16"/>
      <c r="O176" s="16"/>
      <c r="P176" s="54">
        <f t="shared" si="48"/>
        <v>0</v>
      </c>
      <c r="Q176" s="33"/>
      <c r="R176" s="33"/>
      <c r="S176" s="33"/>
      <c r="T176" s="33"/>
      <c r="U176" s="33"/>
      <c r="V176" s="33"/>
      <c r="W176" s="55" t="str">
        <f t="shared" si="49"/>
        <v>-</v>
      </c>
      <c r="X176" s="55" t="str">
        <f t="shared" si="50"/>
        <v>-</v>
      </c>
      <c r="Y176" s="55">
        <f>IF(ISBLANK($D176),0,VLOOKUP($D176,Listen!$A$2:$C$45,2,FALSE))</f>
        <v>0</v>
      </c>
      <c r="Z176" s="55">
        <f>IF(ISBLANK($D176),0,VLOOKUP($D176,Listen!$A$2:$C$45,3,FALSE))</f>
        <v>0</v>
      </c>
      <c r="AA176" s="45">
        <f t="shared" si="61"/>
        <v>0</v>
      </c>
      <c r="AB176" s="45">
        <f t="shared" si="61"/>
        <v>0</v>
      </c>
      <c r="AC176" s="45">
        <f>IFERROR(IF(OR($R176&lt;&gt;"Ja",VLOOKUP($D176,Listen!$A$2:$F$45,5,0)="Nein",E176&lt;IF(D176="LNG Anbindungsanlagen gemäß separater Festlegung",2022,2023)),$Y176,$W176),0)</f>
        <v>0</v>
      </c>
      <c r="AD176" s="45">
        <f>IFERROR(IF(OR($R176&lt;&gt;"Ja",VLOOKUP($D176,Listen!$A$2:$F$45,5,0)="Nein",E176&lt;IF(D176="LNG Anbindungsanlagen gemäß separater Festlegung",2022,2023)),$Y176,$W176),0)</f>
        <v>0</v>
      </c>
      <c r="AE176" s="45">
        <f>IFERROR(IF(OR($S176&lt;&gt;"Ja",VLOOKUP($D176,Listen!$A$2:$F$45,6,0)="Nein"),$Y176,$X176),0)</f>
        <v>0</v>
      </c>
      <c r="AF176" s="45">
        <f>IFERROR(IF(OR($S176&lt;&gt;"Ja",VLOOKUP($D176,Listen!$A$2:$F$45,6,0)="Nein"),$Y176,$X176),0)</f>
        <v>0</v>
      </c>
      <c r="AG176" s="45">
        <f>IFERROR(IF(OR($S176&lt;&gt;"Ja",VLOOKUP($D176,Listen!$A$2:$F$45,6,0)="Nein"),$Y176,$X176),0)</f>
        <v>0</v>
      </c>
      <c r="AH176" s="47">
        <f t="shared" si="62"/>
        <v>0</v>
      </c>
      <c r="AI176" s="122">
        <f>IFERROR(IF(VLOOKUP($D176,Listen!$A$2:$F$45,6,0)="Ja",MAX(BC176:BD176),D_SAV!$BC176),0)</f>
        <v>0</v>
      </c>
      <c r="AJ176" s="47">
        <f t="shared" si="63"/>
        <v>0</v>
      </c>
      <c r="AL176" s="262">
        <f t="shared" si="64"/>
        <v>0</v>
      </c>
      <c r="AM176" s="129">
        <f t="shared" si="51"/>
        <v>0</v>
      </c>
      <c r="AN176" s="263">
        <f t="shared" si="65"/>
        <v>0</v>
      </c>
      <c r="AO176" s="262">
        <f t="shared" si="52"/>
        <v>0</v>
      </c>
      <c r="AP176" s="129">
        <f t="shared" si="53"/>
        <v>0</v>
      </c>
      <c r="AQ176" s="263">
        <f t="shared" si="66"/>
        <v>0</v>
      </c>
      <c r="AR176" s="262">
        <f t="shared" si="54"/>
        <v>0</v>
      </c>
      <c r="AS176" s="129">
        <f t="shared" si="55"/>
        <v>0</v>
      </c>
      <c r="AT176" s="263">
        <f t="shared" si="67"/>
        <v>0</v>
      </c>
      <c r="AU176" s="262">
        <f t="shared" si="56"/>
        <v>0</v>
      </c>
      <c r="AV176" s="129">
        <f t="shared" si="57"/>
        <v>0</v>
      </c>
      <c r="AW176" s="263">
        <f t="shared" si="68"/>
        <v>0</v>
      </c>
      <c r="AX176" s="262">
        <f t="shared" si="58"/>
        <v>0</v>
      </c>
      <c r="AY176" s="129">
        <f t="shared" si="59"/>
        <v>0</v>
      </c>
      <c r="AZ176" s="129">
        <f t="shared" si="69"/>
        <v>0</v>
      </c>
      <c r="BA176" s="263">
        <f>IFERROR(IF(VLOOKUP($D176,Listen!$A$2:$F$45,6,0)="Ja",AX176-MAX(AY176:AZ176),AX176-AY176),0)</f>
        <v>0</v>
      </c>
      <c r="BB176" s="262">
        <f t="shared" si="70"/>
        <v>0</v>
      </c>
      <c r="BC176" s="129">
        <f t="shared" si="60"/>
        <v>0</v>
      </c>
      <c r="BD176" s="129">
        <f t="shared" si="71"/>
        <v>0</v>
      </c>
      <c r="BE176" s="263">
        <f>IFERROR(IF(VLOOKUP($D176,Listen!$A$2:$F$45,6,0)="Ja",BB176-MAX(BC176:BD176),BB176-BC176),0)</f>
        <v>0</v>
      </c>
    </row>
    <row r="177" spans="1:57" s="31" customFormat="1" x14ac:dyDescent="0.25">
      <c r="A177" s="189">
        <v>173</v>
      </c>
      <c r="B177" s="135" t="str">
        <f>IF(AND(E177&lt;&gt;0,D177&lt;&gt;0,F177&lt;&gt;0),IF(C177&lt;&gt;0,CONCATENATE(C177,"-AGr",VLOOKUP(D177,Listen!$A$2:$D$45,4,FALSE),"-",E177,"-",F177,),CONCATENATE("AGr",VLOOKUP(D177,Listen!$A$2:$D$45,4,FALSE),"-",E177,"-",F177)),"keine vollständige ID")</f>
        <v>keine vollständige ID</v>
      </c>
      <c r="C177" s="126"/>
      <c r="D177" s="275"/>
      <c r="E177" s="33"/>
      <c r="F177" s="130"/>
      <c r="G177" s="16"/>
      <c r="H177" s="16"/>
      <c r="I177" s="16"/>
      <c r="J177" s="16"/>
      <c r="K177" s="16"/>
      <c r="L177" s="94">
        <f>IF(E177&gt;A_Stammdaten!$B$10,0,G177+H177-J177)</f>
        <v>0</v>
      </c>
      <c r="M177" s="16"/>
      <c r="N177" s="16"/>
      <c r="O177" s="16"/>
      <c r="P177" s="54">
        <f t="shared" si="48"/>
        <v>0</v>
      </c>
      <c r="Q177" s="33"/>
      <c r="R177" s="33"/>
      <c r="S177" s="33"/>
      <c r="T177" s="33"/>
      <c r="U177" s="33"/>
      <c r="V177" s="33"/>
      <c r="W177" s="55" t="str">
        <f t="shared" si="49"/>
        <v>-</v>
      </c>
      <c r="X177" s="55" t="str">
        <f t="shared" si="50"/>
        <v>-</v>
      </c>
      <c r="Y177" s="55">
        <f>IF(ISBLANK($D177),0,VLOOKUP($D177,Listen!$A$2:$C$45,2,FALSE))</f>
        <v>0</v>
      </c>
      <c r="Z177" s="55">
        <f>IF(ISBLANK($D177),0,VLOOKUP($D177,Listen!$A$2:$C$45,3,FALSE))</f>
        <v>0</v>
      </c>
      <c r="AA177" s="45">
        <f t="shared" si="61"/>
        <v>0</v>
      </c>
      <c r="AB177" s="45">
        <f t="shared" si="61"/>
        <v>0</v>
      </c>
      <c r="AC177" s="45">
        <f>IFERROR(IF(OR($R177&lt;&gt;"Ja",VLOOKUP($D177,Listen!$A$2:$F$45,5,0)="Nein",E177&lt;IF(D177="LNG Anbindungsanlagen gemäß separater Festlegung",2022,2023)),$Y177,$W177),0)</f>
        <v>0</v>
      </c>
      <c r="AD177" s="45">
        <f>IFERROR(IF(OR($R177&lt;&gt;"Ja",VLOOKUP($D177,Listen!$A$2:$F$45,5,0)="Nein",E177&lt;IF(D177="LNG Anbindungsanlagen gemäß separater Festlegung",2022,2023)),$Y177,$W177),0)</f>
        <v>0</v>
      </c>
      <c r="AE177" s="45">
        <f>IFERROR(IF(OR($S177&lt;&gt;"Ja",VLOOKUP($D177,Listen!$A$2:$F$45,6,0)="Nein"),$Y177,$X177),0)</f>
        <v>0</v>
      </c>
      <c r="AF177" s="45">
        <f>IFERROR(IF(OR($S177&lt;&gt;"Ja",VLOOKUP($D177,Listen!$A$2:$F$45,6,0)="Nein"),$Y177,$X177),0)</f>
        <v>0</v>
      </c>
      <c r="AG177" s="45">
        <f>IFERROR(IF(OR($S177&lt;&gt;"Ja",VLOOKUP($D177,Listen!$A$2:$F$45,6,0)="Nein"),$Y177,$X177),0)</f>
        <v>0</v>
      </c>
      <c r="AH177" s="47">
        <f t="shared" si="62"/>
        <v>0</v>
      </c>
      <c r="AI177" s="122">
        <f>IFERROR(IF(VLOOKUP($D177,Listen!$A$2:$F$45,6,0)="Ja",MAX(BC177:BD177),D_SAV!$BC177),0)</f>
        <v>0</v>
      </c>
      <c r="AJ177" s="47">
        <f t="shared" si="63"/>
        <v>0</v>
      </c>
      <c r="AL177" s="262">
        <f t="shared" si="64"/>
        <v>0</v>
      </c>
      <c r="AM177" s="129">
        <f t="shared" si="51"/>
        <v>0</v>
      </c>
      <c r="AN177" s="263">
        <f t="shared" si="65"/>
        <v>0</v>
      </c>
      <c r="AO177" s="262">
        <f t="shared" si="52"/>
        <v>0</v>
      </c>
      <c r="AP177" s="129">
        <f t="shared" si="53"/>
        <v>0</v>
      </c>
      <c r="AQ177" s="263">
        <f t="shared" si="66"/>
        <v>0</v>
      </c>
      <c r="AR177" s="262">
        <f t="shared" si="54"/>
        <v>0</v>
      </c>
      <c r="AS177" s="129">
        <f t="shared" si="55"/>
        <v>0</v>
      </c>
      <c r="AT177" s="263">
        <f t="shared" si="67"/>
        <v>0</v>
      </c>
      <c r="AU177" s="262">
        <f t="shared" si="56"/>
        <v>0</v>
      </c>
      <c r="AV177" s="129">
        <f t="shared" si="57"/>
        <v>0</v>
      </c>
      <c r="AW177" s="263">
        <f t="shared" si="68"/>
        <v>0</v>
      </c>
      <c r="AX177" s="262">
        <f t="shared" si="58"/>
        <v>0</v>
      </c>
      <c r="AY177" s="129">
        <f t="shared" si="59"/>
        <v>0</v>
      </c>
      <c r="AZ177" s="129">
        <f t="shared" si="69"/>
        <v>0</v>
      </c>
      <c r="BA177" s="263">
        <f>IFERROR(IF(VLOOKUP($D177,Listen!$A$2:$F$45,6,0)="Ja",AX177-MAX(AY177:AZ177),AX177-AY177),0)</f>
        <v>0</v>
      </c>
      <c r="BB177" s="262">
        <f t="shared" si="70"/>
        <v>0</v>
      </c>
      <c r="BC177" s="129">
        <f t="shared" si="60"/>
        <v>0</v>
      </c>
      <c r="BD177" s="129">
        <f t="shared" si="71"/>
        <v>0</v>
      </c>
      <c r="BE177" s="263">
        <f>IFERROR(IF(VLOOKUP($D177,Listen!$A$2:$F$45,6,0)="Ja",BB177-MAX(BC177:BD177),BB177-BC177),0)</f>
        <v>0</v>
      </c>
    </row>
    <row r="178" spans="1:57" s="31" customFormat="1" x14ac:dyDescent="0.25">
      <c r="A178" s="189">
        <v>174</v>
      </c>
      <c r="B178" s="135" t="str">
        <f>IF(AND(E178&lt;&gt;0,D178&lt;&gt;0,F178&lt;&gt;0),IF(C178&lt;&gt;0,CONCATENATE(C178,"-AGr",VLOOKUP(D178,Listen!$A$2:$D$45,4,FALSE),"-",E178,"-",F178,),CONCATENATE("AGr",VLOOKUP(D178,Listen!$A$2:$D$45,4,FALSE),"-",E178,"-",F178)),"keine vollständige ID")</f>
        <v>keine vollständige ID</v>
      </c>
      <c r="C178" s="126"/>
      <c r="D178" s="275"/>
      <c r="E178" s="33"/>
      <c r="F178" s="130"/>
      <c r="G178" s="16"/>
      <c r="H178" s="16"/>
      <c r="I178" s="16"/>
      <c r="J178" s="16"/>
      <c r="K178" s="16"/>
      <c r="L178" s="94">
        <f>IF(E178&gt;A_Stammdaten!$B$10,0,G178+H178-J178)</f>
        <v>0</v>
      </c>
      <c r="M178" s="16"/>
      <c r="N178" s="16"/>
      <c r="O178" s="16"/>
      <c r="P178" s="54">
        <f t="shared" si="48"/>
        <v>0</v>
      </c>
      <c r="Q178" s="33"/>
      <c r="R178" s="33"/>
      <c r="S178" s="33"/>
      <c r="T178" s="33"/>
      <c r="U178" s="33"/>
      <c r="V178" s="33"/>
      <c r="W178" s="55" t="str">
        <f t="shared" si="49"/>
        <v>-</v>
      </c>
      <c r="X178" s="55" t="str">
        <f t="shared" si="50"/>
        <v>-</v>
      </c>
      <c r="Y178" s="55">
        <f>IF(ISBLANK($D178),0,VLOOKUP($D178,Listen!$A$2:$C$45,2,FALSE))</f>
        <v>0</v>
      </c>
      <c r="Z178" s="55">
        <f>IF(ISBLANK($D178),0,VLOOKUP($D178,Listen!$A$2:$C$45,3,FALSE))</f>
        <v>0</v>
      </c>
      <c r="AA178" s="45">
        <f t="shared" si="61"/>
        <v>0</v>
      </c>
      <c r="AB178" s="45">
        <f t="shared" si="61"/>
        <v>0</v>
      </c>
      <c r="AC178" s="45">
        <f>IFERROR(IF(OR($R178&lt;&gt;"Ja",VLOOKUP($D178,Listen!$A$2:$F$45,5,0)="Nein",E178&lt;IF(D178="LNG Anbindungsanlagen gemäß separater Festlegung",2022,2023)),$Y178,$W178),0)</f>
        <v>0</v>
      </c>
      <c r="AD178" s="45">
        <f>IFERROR(IF(OR($R178&lt;&gt;"Ja",VLOOKUP($D178,Listen!$A$2:$F$45,5,0)="Nein",E178&lt;IF(D178="LNG Anbindungsanlagen gemäß separater Festlegung",2022,2023)),$Y178,$W178),0)</f>
        <v>0</v>
      </c>
      <c r="AE178" s="45">
        <f>IFERROR(IF(OR($S178&lt;&gt;"Ja",VLOOKUP($D178,Listen!$A$2:$F$45,6,0)="Nein"),$Y178,$X178),0)</f>
        <v>0</v>
      </c>
      <c r="AF178" s="45">
        <f>IFERROR(IF(OR($S178&lt;&gt;"Ja",VLOOKUP($D178,Listen!$A$2:$F$45,6,0)="Nein"),$Y178,$X178),0)</f>
        <v>0</v>
      </c>
      <c r="AG178" s="45">
        <f>IFERROR(IF(OR($S178&lt;&gt;"Ja",VLOOKUP($D178,Listen!$A$2:$F$45,6,0)="Nein"),$Y178,$X178),0)</f>
        <v>0</v>
      </c>
      <c r="AH178" s="47">
        <f t="shared" si="62"/>
        <v>0</v>
      </c>
      <c r="AI178" s="122">
        <f>IFERROR(IF(VLOOKUP($D178,Listen!$A$2:$F$45,6,0)="Ja",MAX(BC178:BD178),D_SAV!$BC178),0)</f>
        <v>0</v>
      </c>
      <c r="AJ178" s="47">
        <f t="shared" si="63"/>
        <v>0</v>
      </c>
      <c r="AL178" s="262">
        <f t="shared" si="64"/>
        <v>0</v>
      </c>
      <c r="AM178" s="129">
        <f t="shared" si="51"/>
        <v>0</v>
      </c>
      <c r="AN178" s="263">
        <f t="shared" si="65"/>
        <v>0</v>
      </c>
      <c r="AO178" s="262">
        <f t="shared" si="52"/>
        <v>0</v>
      </c>
      <c r="AP178" s="129">
        <f t="shared" si="53"/>
        <v>0</v>
      </c>
      <c r="AQ178" s="263">
        <f t="shared" si="66"/>
        <v>0</v>
      </c>
      <c r="AR178" s="262">
        <f t="shared" si="54"/>
        <v>0</v>
      </c>
      <c r="AS178" s="129">
        <f t="shared" si="55"/>
        <v>0</v>
      </c>
      <c r="AT178" s="263">
        <f t="shared" si="67"/>
        <v>0</v>
      </c>
      <c r="AU178" s="262">
        <f t="shared" si="56"/>
        <v>0</v>
      </c>
      <c r="AV178" s="129">
        <f t="shared" si="57"/>
        <v>0</v>
      </c>
      <c r="AW178" s="263">
        <f t="shared" si="68"/>
        <v>0</v>
      </c>
      <c r="AX178" s="262">
        <f t="shared" si="58"/>
        <v>0</v>
      </c>
      <c r="AY178" s="129">
        <f t="shared" si="59"/>
        <v>0</v>
      </c>
      <c r="AZ178" s="129">
        <f t="shared" si="69"/>
        <v>0</v>
      </c>
      <c r="BA178" s="263">
        <f>IFERROR(IF(VLOOKUP($D178,Listen!$A$2:$F$45,6,0)="Ja",AX178-MAX(AY178:AZ178),AX178-AY178),0)</f>
        <v>0</v>
      </c>
      <c r="BB178" s="262">
        <f t="shared" si="70"/>
        <v>0</v>
      </c>
      <c r="BC178" s="129">
        <f t="shared" si="60"/>
        <v>0</v>
      </c>
      <c r="BD178" s="129">
        <f t="shared" si="71"/>
        <v>0</v>
      </c>
      <c r="BE178" s="263">
        <f>IFERROR(IF(VLOOKUP($D178,Listen!$A$2:$F$45,6,0)="Ja",BB178-MAX(BC178:BD178),BB178-BC178),0)</f>
        <v>0</v>
      </c>
    </row>
    <row r="179" spans="1:57" s="31" customFormat="1" x14ac:dyDescent="0.25">
      <c r="A179" s="189">
        <v>175</v>
      </c>
      <c r="B179" s="135" t="str">
        <f>IF(AND(E179&lt;&gt;0,D179&lt;&gt;0,F179&lt;&gt;0),IF(C179&lt;&gt;0,CONCATENATE(C179,"-AGr",VLOOKUP(D179,Listen!$A$2:$D$45,4,FALSE),"-",E179,"-",F179,),CONCATENATE("AGr",VLOOKUP(D179,Listen!$A$2:$D$45,4,FALSE),"-",E179,"-",F179)),"keine vollständige ID")</f>
        <v>keine vollständige ID</v>
      </c>
      <c r="C179" s="126"/>
      <c r="D179" s="275"/>
      <c r="E179" s="33"/>
      <c r="F179" s="130"/>
      <c r="G179" s="16"/>
      <c r="H179" s="16"/>
      <c r="I179" s="16"/>
      <c r="J179" s="16"/>
      <c r="K179" s="16"/>
      <c r="L179" s="94">
        <f>IF(E179&gt;A_Stammdaten!$B$10,0,G179+H179-J179)</f>
        <v>0</v>
      </c>
      <c r="M179" s="16"/>
      <c r="N179" s="16"/>
      <c r="O179" s="16"/>
      <c r="P179" s="54">
        <f t="shared" si="48"/>
        <v>0</v>
      </c>
      <c r="Q179" s="33"/>
      <c r="R179" s="33"/>
      <c r="S179" s="33"/>
      <c r="T179" s="33"/>
      <c r="U179" s="33"/>
      <c r="V179" s="33"/>
      <c r="W179" s="55" t="str">
        <f t="shared" si="49"/>
        <v>-</v>
      </c>
      <c r="X179" s="55" t="str">
        <f t="shared" si="50"/>
        <v>-</v>
      </c>
      <c r="Y179" s="55">
        <f>IF(ISBLANK($D179),0,VLOOKUP($D179,Listen!$A$2:$C$45,2,FALSE))</f>
        <v>0</v>
      </c>
      <c r="Z179" s="55">
        <f>IF(ISBLANK($D179),0,VLOOKUP($D179,Listen!$A$2:$C$45,3,FALSE))</f>
        <v>0</v>
      </c>
      <c r="AA179" s="45">
        <f t="shared" si="61"/>
        <v>0</v>
      </c>
      <c r="AB179" s="45">
        <f t="shared" si="61"/>
        <v>0</v>
      </c>
      <c r="AC179" s="45">
        <f>IFERROR(IF(OR($R179&lt;&gt;"Ja",VLOOKUP($D179,Listen!$A$2:$F$45,5,0)="Nein",E179&lt;IF(D179="LNG Anbindungsanlagen gemäß separater Festlegung",2022,2023)),$Y179,$W179),0)</f>
        <v>0</v>
      </c>
      <c r="AD179" s="45">
        <f>IFERROR(IF(OR($R179&lt;&gt;"Ja",VLOOKUP($D179,Listen!$A$2:$F$45,5,0)="Nein",E179&lt;IF(D179="LNG Anbindungsanlagen gemäß separater Festlegung",2022,2023)),$Y179,$W179),0)</f>
        <v>0</v>
      </c>
      <c r="AE179" s="45">
        <f>IFERROR(IF(OR($S179&lt;&gt;"Ja",VLOOKUP($D179,Listen!$A$2:$F$45,6,0)="Nein"),$Y179,$X179),0)</f>
        <v>0</v>
      </c>
      <c r="AF179" s="45">
        <f>IFERROR(IF(OR($S179&lt;&gt;"Ja",VLOOKUP($D179,Listen!$A$2:$F$45,6,0)="Nein"),$Y179,$X179),0)</f>
        <v>0</v>
      </c>
      <c r="AG179" s="45">
        <f>IFERROR(IF(OR($S179&lt;&gt;"Ja",VLOOKUP($D179,Listen!$A$2:$F$45,6,0)="Nein"),$Y179,$X179),0)</f>
        <v>0</v>
      </c>
      <c r="AH179" s="47">
        <f t="shared" si="62"/>
        <v>0</v>
      </c>
      <c r="AI179" s="122">
        <f>IFERROR(IF(VLOOKUP($D179,Listen!$A$2:$F$45,6,0)="Ja",MAX(BC179:BD179),D_SAV!$BC179),0)</f>
        <v>0</v>
      </c>
      <c r="AJ179" s="47">
        <f t="shared" si="63"/>
        <v>0</v>
      </c>
      <c r="AL179" s="262">
        <f t="shared" si="64"/>
        <v>0</v>
      </c>
      <c r="AM179" s="129">
        <f t="shared" si="51"/>
        <v>0</v>
      </c>
      <c r="AN179" s="263">
        <f t="shared" si="65"/>
        <v>0</v>
      </c>
      <c r="AO179" s="262">
        <f t="shared" si="52"/>
        <v>0</v>
      </c>
      <c r="AP179" s="129">
        <f t="shared" si="53"/>
        <v>0</v>
      </c>
      <c r="AQ179" s="263">
        <f t="shared" si="66"/>
        <v>0</v>
      </c>
      <c r="AR179" s="262">
        <f t="shared" si="54"/>
        <v>0</v>
      </c>
      <c r="AS179" s="129">
        <f t="shared" si="55"/>
        <v>0</v>
      </c>
      <c r="AT179" s="263">
        <f t="shared" si="67"/>
        <v>0</v>
      </c>
      <c r="AU179" s="262">
        <f t="shared" si="56"/>
        <v>0</v>
      </c>
      <c r="AV179" s="129">
        <f t="shared" si="57"/>
        <v>0</v>
      </c>
      <c r="AW179" s="263">
        <f t="shared" si="68"/>
        <v>0</v>
      </c>
      <c r="AX179" s="262">
        <f t="shared" si="58"/>
        <v>0</v>
      </c>
      <c r="AY179" s="129">
        <f t="shared" si="59"/>
        <v>0</v>
      </c>
      <c r="AZ179" s="129">
        <f t="shared" si="69"/>
        <v>0</v>
      </c>
      <c r="BA179" s="263">
        <f>IFERROR(IF(VLOOKUP($D179,Listen!$A$2:$F$45,6,0)="Ja",AX179-MAX(AY179:AZ179),AX179-AY179),0)</f>
        <v>0</v>
      </c>
      <c r="BB179" s="262">
        <f t="shared" si="70"/>
        <v>0</v>
      </c>
      <c r="BC179" s="129">
        <f t="shared" si="60"/>
        <v>0</v>
      </c>
      <c r="BD179" s="129">
        <f t="shared" si="71"/>
        <v>0</v>
      </c>
      <c r="BE179" s="263">
        <f>IFERROR(IF(VLOOKUP($D179,Listen!$A$2:$F$45,6,0)="Ja",BB179-MAX(BC179:BD179),BB179-BC179),0)</f>
        <v>0</v>
      </c>
    </row>
    <row r="180" spans="1:57" s="31" customFormat="1" x14ac:dyDescent="0.25">
      <c r="A180" s="189">
        <v>176</v>
      </c>
      <c r="B180" s="135" t="str">
        <f>IF(AND(E180&lt;&gt;0,D180&lt;&gt;0,F180&lt;&gt;0),IF(C180&lt;&gt;0,CONCATENATE(C180,"-AGr",VLOOKUP(D180,Listen!$A$2:$D$45,4,FALSE),"-",E180,"-",F180,),CONCATENATE("AGr",VLOOKUP(D180,Listen!$A$2:$D$45,4,FALSE),"-",E180,"-",F180)),"keine vollständige ID")</f>
        <v>keine vollständige ID</v>
      </c>
      <c r="C180" s="126"/>
      <c r="D180" s="275"/>
      <c r="E180" s="33"/>
      <c r="F180" s="130"/>
      <c r="G180" s="16"/>
      <c r="H180" s="16"/>
      <c r="I180" s="16"/>
      <c r="J180" s="16"/>
      <c r="K180" s="16"/>
      <c r="L180" s="94">
        <f>IF(E180&gt;A_Stammdaten!$B$10,0,G180+H180-J180)</f>
        <v>0</v>
      </c>
      <c r="M180" s="16"/>
      <c r="N180" s="16"/>
      <c r="O180" s="16"/>
      <c r="P180" s="54">
        <f t="shared" si="48"/>
        <v>0</v>
      </c>
      <c r="Q180" s="33"/>
      <c r="R180" s="33"/>
      <c r="S180" s="33"/>
      <c r="T180" s="33"/>
      <c r="U180" s="33"/>
      <c r="V180" s="33"/>
      <c r="W180" s="55" t="str">
        <f t="shared" si="49"/>
        <v>-</v>
      </c>
      <c r="X180" s="55" t="str">
        <f t="shared" si="50"/>
        <v>-</v>
      </c>
      <c r="Y180" s="55">
        <f>IF(ISBLANK($D180),0,VLOOKUP($D180,Listen!$A$2:$C$45,2,FALSE))</f>
        <v>0</v>
      </c>
      <c r="Z180" s="55">
        <f>IF(ISBLANK($D180),0,VLOOKUP($D180,Listen!$A$2:$C$45,3,FALSE))</f>
        <v>0</v>
      </c>
      <c r="AA180" s="45">
        <f t="shared" si="61"/>
        <v>0</v>
      </c>
      <c r="AB180" s="45">
        <f t="shared" si="61"/>
        <v>0</v>
      </c>
      <c r="AC180" s="45">
        <f>IFERROR(IF(OR($R180&lt;&gt;"Ja",VLOOKUP($D180,Listen!$A$2:$F$45,5,0)="Nein",E180&lt;IF(D180="LNG Anbindungsanlagen gemäß separater Festlegung",2022,2023)),$Y180,$W180),0)</f>
        <v>0</v>
      </c>
      <c r="AD180" s="45">
        <f>IFERROR(IF(OR($R180&lt;&gt;"Ja",VLOOKUP($D180,Listen!$A$2:$F$45,5,0)="Nein",E180&lt;IF(D180="LNG Anbindungsanlagen gemäß separater Festlegung",2022,2023)),$Y180,$W180),0)</f>
        <v>0</v>
      </c>
      <c r="AE180" s="45">
        <f>IFERROR(IF(OR($S180&lt;&gt;"Ja",VLOOKUP($D180,Listen!$A$2:$F$45,6,0)="Nein"),$Y180,$X180),0)</f>
        <v>0</v>
      </c>
      <c r="AF180" s="45">
        <f>IFERROR(IF(OR($S180&lt;&gt;"Ja",VLOOKUP($D180,Listen!$A$2:$F$45,6,0)="Nein"),$Y180,$X180),0)</f>
        <v>0</v>
      </c>
      <c r="AG180" s="45">
        <f>IFERROR(IF(OR($S180&lt;&gt;"Ja",VLOOKUP($D180,Listen!$A$2:$F$45,6,0)="Nein"),$Y180,$X180),0)</f>
        <v>0</v>
      </c>
      <c r="AH180" s="47">
        <f t="shared" si="62"/>
        <v>0</v>
      </c>
      <c r="AI180" s="122">
        <f>IFERROR(IF(VLOOKUP($D180,Listen!$A$2:$F$45,6,0)="Ja",MAX(BC180:BD180),D_SAV!$BC180),0)</f>
        <v>0</v>
      </c>
      <c r="AJ180" s="47">
        <f t="shared" si="63"/>
        <v>0</v>
      </c>
      <c r="AL180" s="262">
        <f t="shared" si="64"/>
        <v>0</v>
      </c>
      <c r="AM180" s="129">
        <f t="shared" si="51"/>
        <v>0</v>
      </c>
      <c r="AN180" s="263">
        <f t="shared" si="65"/>
        <v>0</v>
      </c>
      <c r="AO180" s="262">
        <f t="shared" si="52"/>
        <v>0</v>
      </c>
      <c r="AP180" s="129">
        <f t="shared" si="53"/>
        <v>0</v>
      </c>
      <c r="AQ180" s="263">
        <f t="shared" si="66"/>
        <v>0</v>
      </c>
      <c r="AR180" s="262">
        <f t="shared" si="54"/>
        <v>0</v>
      </c>
      <c r="AS180" s="129">
        <f t="shared" si="55"/>
        <v>0</v>
      </c>
      <c r="AT180" s="263">
        <f t="shared" si="67"/>
        <v>0</v>
      </c>
      <c r="AU180" s="262">
        <f t="shared" si="56"/>
        <v>0</v>
      </c>
      <c r="AV180" s="129">
        <f t="shared" si="57"/>
        <v>0</v>
      </c>
      <c r="AW180" s="263">
        <f t="shared" si="68"/>
        <v>0</v>
      </c>
      <c r="AX180" s="262">
        <f t="shared" si="58"/>
        <v>0</v>
      </c>
      <c r="AY180" s="129">
        <f t="shared" si="59"/>
        <v>0</v>
      </c>
      <c r="AZ180" s="129">
        <f t="shared" si="69"/>
        <v>0</v>
      </c>
      <c r="BA180" s="263">
        <f>IFERROR(IF(VLOOKUP($D180,Listen!$A$2:$F$45,6,0)="Ja",AX180-MAX(AY180:AZ180),AX180-AY180),0)</f>
        <v>0</v>
      </c>
      <c r="BB180" s="262">
        <f t="shared" si="70"/>
        <v>0</v>
      </c>
      <c r="BC180" s="129">
        <f t="shared" si="60"/>
        <v>0</v>
      </c>
      <c r="BD180" s="129">
        <f t="shared" si="71"/>
        <v>0</v>
      </c>
      <c r="BE180" s="263">
        <f>IFERROR(IF(VLOOKUP($D180,Listen!$A$2:$F$45,6,0)="Ja",BB180-MAX(BC180:BD180),BB180-BC180),0)</f>
        <v>0</v>
      </c>
    </row>
    <row r="181" spans="1:57" s="31" customFormat="1" x14ac:dyDescent="0.25">
      <c r="A181" s="189">
        <v>177</v>
      </c>
      <c r="B181" s="135" t="str">
        <f>IF(AND(E181&lt;&gt;0,D181&lt;&gt;0,F181&lt;&gt;0),IF(C181&lt;&gt;0,CONCATENATE(C181,"-AGr",VLOOKUP(D181,Listen!$A$2:$D$45,4,FALSE),"-",E181,"-",F181,),CONCATENATE("AGr",VLOOKUP(D181,Listen!$A$2:$D$45,4,FALSE),"-",E181,"-",F181)),"keine vollständige ID")</f>
        <v>keine vollständige ID</v>
      </c>
      <c r="C181" s="126"/>
      <c r="D181" s="275"/>
      <c r="E181" s="33"/>
      <c r="F181" s="130"/>
      <c r="G181" s="16"/>
      <c r="H181" s="16"/>
      <c r="I181" s="16"/>
      <c r="J181" s="16"/>
      <c r="K181" s="16"/>
      <c r="L181" s="94">
        <f>IF(E181&gt;A_Stammdaten!$B$10,0,G181+H181-J181)</f>
        <v>0</v>
      </c>
      <c r="M181" s="16"/>
      <c r="N181" s="16"/>
      <c r="O181" s="16"/>
      <c r="P181" s="54">
        <f t="shared" si="48"/>
        <v>0</v>
      </c>
      <c r="Q181" s="33"/>
      <c r="R181" s="33"/>
      <c r="S181" s="33"/>
      <c r="T181" s="33"/>
      <c r="U181" s="33"/>
      <c r="V181" s="33"/>
      <c r="W181" s="55" t="str">
        <f t="shared" si="49"/>
        <v>-</v>
      </c>
      <c r="X181" s="55" t="str">
        <f t="shared" si="50"/>
        <v>-</v>
      </c>
      <c r="Y181" s="55">
        <f>IF(ISBLANK($D181),0,VLOOKUP($D181,Listen!$A$2:$C$45,2,FALSE))</f>
        <v>0</v>
      </c>
      <c r="Z181" s="55">
        <f>IF(ISBLANK($D181),0,VLOOKUP($D181,Listen!$A$2:$C$45,3,FALSE))</f>
        <v>0</v>
      </c>
      <c r="AA181" s="45">
        <f t="shared" si="61"/>
        <v>0</v>
      </c>
      <c r="AB181" s="45">
        <f t="shared" si="61"/>
        <v>0</v>
      </c>
      <c r="AC181" s="45">
        <f>IFERROR(IF(OR($R181&lt;&gt;"Ja",VLOOKUP($D181,Listen!$A$2:$F$45,5,0)="Nein",E181&lt;IF(D181="LNG Anbindungsanlagen gemäß separater Festlegung",2022,2023)),$Y181,$W181),0)</f>
        <v>0</v>
      </c>
      <c r="AD181" s="45">
        <f>IFERROR(IF(OR($R181&lt;&gt;"Ja",VLOOKUP($D181,Listen!$A$2:$F$45,5,0)="Nein",E181&lt;IF(D181="LNG Anbindungsanlagen gemäß separater Festlegung",2022,2023)),$Y181,$W181),0)</f>
        <v>0</v>
      </c>
      <c r="AE181" s="45">
        <f>IFERROR(IF(OR($S181&lt;&gt;"Ja",VLOOKUP($D181,Listen!$A$2:$F$45,6,0)="Nein"),$Y181,$X181),0)</f>
        <v>0</v>
      </c>
      <c r="AF181" s="45">
        <f>IFERROR(IF(OR($S181&lt;&gt;"Ja",VLOOKUP($D181,Listen!$A$2:$F$45,6,0)="Nein"),$Y181,$X181),0)</f>
        <v>0</v>
      </c>
      <c r="AG181" s="45">
        <f>IFERROR(IF(OR($S181&lt;&gt;"Ja",VLOOKUP($D181,Listen!$A$2:$F$45,6,0)="Nein"),$Y181,$X181),0)</f>
        <v>0</v>
      </c>
      <c r="AH181" s="47">
        <f t="shared" si="62"/>
        <v>0</v>
      </c>
      <c r="AI181" s="122">
        <f>IFERROR(IF(VLOOKUP($D181,Listen!$A$2:$F$45,6,0)="Ja",MAX(BC181:BD181),D_SAV!$BC181),0)</f>
        <v>0</v>
      </c>
      <c r="AJ181" s="47">
        <f t="shared" si="63"/>
        <v>0</v>
      </c>
      <c r="AL181" s="262">
        <f t="shared" si="64"/>
        <v>0</v>
      </c>
      <c r="AM181" s="129">
        <f t="shared" si="51"/>
        <v>0</v>
      </c>
      <c r="AN181" s="263">
        <f t="shared" si="65"/>
        <v>0</v>
      </c>
      <c r="AO181" s="262">
        <f t="shared" si="52"/>
        <v>0</v>
      </c>
      <c r="AP181" s="129">
        <f t="shared" si="53"/>
        <v>0</v>
      </c>
      <c r="AQ181" s="263">
        <f t="shared" si="66"/>
        <v>0</v>
      </c>
      <c r="AR181" s="262">
        <f t="shared" si="54"/>
        <v>0</v>
      </c>
      <c r="AS181" s="129">
        <f t="shared" si="55"/>
        <v>0</v>
      </c>
      <c r="AT181" s="263">
        <f t="shared" si="67"/>
        <v>0</v>
      </c>
      <c r="AU181" s="262">
        <f t="shared" si="56"/>
        <v>0</v>
      </c>
      <c r="AV181" s="129">
        <f t="shared" si="57"/>
        <v>0</v>
      </c>
      <c r="AW181" s="263">
        <f t="shared" si="68"/>
        <v>0</v>
      </c>
      <c r="AX181" s="262">
        <f t="shared" si="58"/>
        <v>0</v>
      </c>
      <c r="AY181" s="129">
        <f t="shared" si="59"/>
        <v>0</v>
      </c>
      <c r="AZ181" s="129">
        <f t="shared" si="69"/>
        <v>0</v>
      </c>
      <c r="BA181" s="263">
        <f>IFERROR(IF(VLOOKUP($D181,Listen!$A$2:$F$45,6,0)="Ja",AX181-MAX(AY181:AZ181),AX181-AY181),0)</f>
        <v>0</v>
      </c>
      <c r="BB181" s="262">
        <f t="shared" si="70"/>
        <v>0</v>
      </c>
      <c r="BC181" s="129">
        <f t="shared" si="60"/>
        <v>0</v>
      </c>
      <c r="BD181" s="129">
        <f t="shared" si="71"/>
        <v>0</v>
      </c>
      <c r="BE181" s="263">
        <f>IFERROR(IF(VLOOKUP($D181,Listen!$A$2:$F$45,6,0)="Ja",BB181-MAX(BC181:BD181),BB181-BC181),0)</f>
        <v>0</v>
      </c>
    </row>
    <row r="182" spans="1:57" s="31" customFormat="1" x14ac:dyDescent="0.25">
      <c r="A182" s="189">
        <v>178</v>
      </c>
      <c r="B182" s="135" t="str">
        <f>IF(AND(E182&lt;&gt;0,D182&lt;&gt;0,F182&lt;&gt;0),IF(C182&lt;&gt;0,CONCATENATE(C182,"-AGr",VLOOKUP(D182,Listen!$A$2:$D$45,4,FALSE),"-",E182,"-",F182,),CONCATENATE("AGr",VLOOKUP(D182,Listen!$A$2:$D$45,4,FALSE),"-",E182,"-",F182)),"keine vollständige ID")</f>
        <v>keine vollständige ID</v>
      </c>
      <c r="C182" s="126"/>
      <c r="D182" s="275"/>
      <c r="E182" s="33"/>
      <c r="F182" s="130"/>
      <c r="G182" s="16"/>
      <c r="H182" s="16"/>
      <c r="I182" s="16"/>
      <c r="J182" s="16"/>
      <c r="K182" s="16"/>
      <c r="L182" s="94">
        <f>IF(E182&gt;A_Stammdaten!$B$10,0,G182+H182-J182)</f>
        <v>0</v>
      </c>
      <c r="M182" s="16"/>
      <c r="N182" s="16"/>
      <c r="O182" s="16"/>
      <c r="P182" s="54">
        <f t="shared" si="48"/>
        <v>0</v>
      </c>
      <c r="Q182" s="33"/>
      <c r="R182" s="33"/>
      <c r="S182" s="33"/>
      <c r="T182" s="33"/>
      <c r="U182" s="33"/>
      <c r="V182" s="33"/>
      <c r="W182" s="55" t="str">
        <f t="shared" si="49"/>
        <v>-</v>
      </c>
      <c r="X182" s="55" t="str">
        <f t="shared" si="50"/>
        <v>-</v>
      </c>
      <c r="Y182" s="55">
        <f>IF(ISBLANK($D182),0,VLOOKUP($D182,Listen!$A$2:$C$45,2,FALSE))</f>
        <v>0</v>
      </c>
      <c r="Z182" s="55">
        <f>IF(ISBLANK($D182),0,VLOOKUP($D182,Listen!$A$2:$C$45,3,FALSE))</f>
        <v>0</v>
      </c>
      <c r="AA182" s="45">
        <f t="shared" si="61"/>
        <v>0</v>
      </c>
      <c r="AB182" s="45">
        <f t="shared" si="61"/>
        <v>0</v>
      </c>
      <c r="AC182" s="45">
        <f>IFERROR(IF(OR($R182&lt;&gt;"Ja",VLOOKUP($D182,Listen!$A$2:$F$45,5,0)="Nein",E182&lt;IF(D182="LNG Anbindungsanlagen gemäß separater Festlegung",2022,2023)),$Y182,$W182),0)</f>
        <v>0</v>
      </c>
      <c r="AD182" s="45">
        <f>IFERROR(IF(OR($R182&lt;&gt;"Ja",VLOOKUP($D182,Listen!$A$2:$F$45,5,0)="Nein",E182&lt;IF(D182="LNG Anbindungsanlagen gemäß separater Festlegung",2022,2023)),$Y182,$W182),0)</f>
        <v>0</v>
      </c>
      <c r="AE182" s="45">
        <f>IFERROR(IF(OR($S182&lt;&gt;"Ja",VLOOKUP($D182,Listen!$A$2:$F$45,6,0)="Nein"),$Y182,$X182),0)</f>
        <v>0</v>
      </c>
      <c r="AF182" s="45">
        <f>IFERROR(IF(OR($S182&lt;&gt;"Ja",VLOOKUP($D182,Listen!$A$2:$F$45,6,0)="Nein"),$Y182,$X182),0)</f>
        <v>0</v>
      </c>
      <c r="AG182" s="45">
        <f>IFERROR(IF(OR($S182&lt;&gt;"Ja",VLOOKUP($D182,Listen!$A$2:$F$45,6,0)="Nein"),$Y182,$X182),0)</f>
        <v>0</v>
      </c>
      <c r="AH182" s="47">
        <f t="shared" si="62"/>
        <v>0</v>
      </c>
      <c r="AI182" s="122">
        <f>IFERROR(IF(VLOOKUP($D182,Listen!$A$2:$F$45,6,0)="Ja",MAX(BC182:BD182),D_SAV!$BC182),0)</f>
        <v>0</v>
      </c>
      <c r="AJ182" s="47">
        <f t="shared" si="63"/>
        <v>0</v>
      </c>
      <c r="AL182" s="262">
        <f t="shared" si="64"/>
        <v>0</v>
      </c>
      <c r="AM182" s="129">
        <f t="shared" si="51"/>
        <v>0</v>
      </c>
      <c r="AN182" s="263">
        <f t="shared" si="65"/>
        <v>0</v>
      </c>
      <c r="AO182" s="262">
        <f t="shared" si="52"/>
        <v>0</v>
      </c>
      <c r="AP182" s="129">
        <f t="shared" si="53"/>
        <v>0</v>
      </c>
      <c r="AQ182" s="263">
        <f t="shared" si="66"/>
        <v>0</v>
      </c>
      <c r="AR182" s="262">
        <f t="shared" si="54"/>
        <v>0</v>
      </c>
      <c r="AS182" s="129">
        <f t="shared" si="55"/>
        <v>0</v>
      </c>
      <c r="AT182" s="263">
        <f t="shared" si="67"/>
        <v>0</v>
      </c>
      <c r="AU182" s="262">
        <f t="shared" si="56"/>
        <v>0</v>
      </c>
      <c r="AV182" s="129">
        <f t="shared" si="57"/>
        <v>0</v>
      </c>
      <c r="AW182" s="263">
        <f t="shared" si="68"/>
        <v>0</v>
      </c>
      <c r="AX182" s="262">
        <f t="shared" si="58"/>
        <v>0</v>
      </c>
      <c r="AY182" s="129">
        <f t="shared" si="59"/>
        <v>0</v>
      </c>
      <c r="AZ182" s="129">
        <f t="shared" si="69"/>
        <v>0</v>
      </c>
      <c r="BA182" s="263">
        <f>IFERROR(IF(VLOOKUP($D182,Listen!$A$2:$F$45,6,0)="Ja",AX182-MAX(AY182:AZ182),AX182-AY182),0)</f>
        <v>0</v>
      </c>
      <c r="BB182" s="262">
        <f t="shared" si="70"/>
        <v>0</v>
      </c>
      <c r="BC182" s="129">
        <f t="shared" si="60"/>
        <v>0</v>
      </c>
      <c r="BD182" s="129">
        <f t="shared" si="71"/>
        <v>0</v>
      </c>
      <c r="BE182" s="263">
        <f>IFERROR(IF(VLOOKUP($D182,Listen!$A$2:$F$45,6,0)="Ja",BB182-MAX(BC182:BD182),BB182-BC182),0)</f>
        <v>0</v>
      </c>
    </row>
    <row r="183" spans="1:57" s="31" customFormat="1" x14ac:dyDescent="0.25">
      <c r="A183" s="189">
        <v>179</v>
      </c>
      <c r="B183" s="135" t="str">
        <f>IF(AND(E183&lt;&gt;0,D183&lt;&gt;0,F183&lt;&gt;0),IF(C183&lt;&gt;0,CONCATENATE(C183,"-AGr",VLOOKUP(D183,Listen!$A$2:$D$45,4,FALSE),"-",E183,"-",F183,),CONCATENATE("AGr",VLOOKUP(D183,Listen!$A$2:$D$45,4,FALSE),"-",E183,"-",F183)),"keine vollständige ID")</f>
        <v>keine vollständige ID</v>
      </c>
      <c r="C183" s="126"/>
      <c r="D183" s="275"/>
      <c r="E183" s="33"/>
      <c r="F183" s="130"/>
      <c r="G183" s="16"/>
      <c r="H183" s="16"/>
      <c r="I183" s="16"/>
      <c r="J183" s="16"/>
      <c r="K183" s="16"/>
      <c r="L183" s="94">
        <f>IF(E183&gt;A_Stammdaten!$B$10,0,G183+H183-J183)</f>
        <v>0</v>
      </c>
      <c r="M183" s="16"/>
      <c r="N183" s="16"/>
      <c r="O183" s="16"/>
      <c r="P183" s="54">
        <f t="shared" si="48"/>
        <v>0</v>
      </c>
      <c r="Q183" s="33"/>
      <c r="R183" s="33"/>
      <c r="S183" s="33"/>
      <c r="T183" s="33"/>
      <c r="U183" s="33"/>
      <c r="V183" s="33"/>
      <c r="W183" s="55" t="str">
        <f t="shared" si="49"/>
        <v>-</v>
      </c>
      <c r="X183" s="55" t="str">
        <f t="shared" si="50"/>
        <v>-</v>
      </c>
      <c r="Y183" s="55">
        <f>IF(ISBLANK($D183),0,VLOOKUP($D183,Listen!$A$2:$C$45,2,FALSE))</f>
        <v>0</v>
      </c>
      <c r="Z183" s="55">
        <f>IF(ISBLANK($D183),0,VLOOKUP($D183,Listen!$A$2:$C$45,3,FALSE))</f>
        <v>0</v>
      </c>
      <c r="AA183" s="45">
        <f t="shared" si="61"/>
        <v>0</v>
      </c>
      <c r="AB183" s="45">
        <f t="shared" si="61"/>
        <v>0</v>
      </c>
      <c r="AC183" s="45">
        <f>IFERROR(IF(OR($R183&lt;&gt;"Ja",VLOOKUP($D183,Listen!$A$2:$F$45,5,0)="Nein",E183&lt;IF(D183="LNG Anbindungsanlagen gemäß separater Festlegung",2022,2023)),$Y183,$W183),0)</f>
        <v>0</v>
      </c>
      <c r="AD183" s="45">
        <f>IFERROR(IF(OR($R183&lt;&gt;"Ja",VLOOKUP($D183,Listen!$A$2:$F$45,5,0)="Nein",E183&lt;IF(D183="LNG Anbindungsanlagen gemäß separater Festlegung",2022,2023)),$Y183,$W183),0)</f>
        <v>0</v>
      </c>
      <c r="AE183" s="45">
        <f>IFERROR(IF(OR($S183&lt;&gt;"Ja",VLOOKUP($D183,Listen!$A$2:$F$45,6,0)="Nein"),$Y183,$X183),0)</f>
        <v>0</v>
      </c>
      <c r="AF183" s="45">
        <f>IFERROR(IF(OR($S183&lt;&gt;"Ja",VLOOKUP($D183,Listen!$A$2:$F$45,6,0)="Nein"),$Y183,$X183),0)</f>
        <v>0</v>
      </c>
      <c r="AG183" s="45">
        <f>IFERROR(IF(OR($S183&lt;&gt;"Ja",VLOOKUP($D183,Listen!$A$2:$F$45,6,0)="Nein"),$Y183,$X183),0)</f>
        <v>0</v>
      </c>
      <c r="AH183" s="47">
        <f t="shared" si="62"/>
        <v>0</v>
      </c>
      <c r="AI183" s="122">
        <f>IFERROR(IF(VLOOKUP($D183,Listen!$A$2:$F$45,6,0)="Ja",MAX(BC183:BD183),D_SAV!$BC183),0)</f>
        <v>0</v>
      </c>
      <c r="AJ183" s="47">
        <f t="shared" si="63"/>
        <v>0</v>
      </c>
      <c r="AL183" s="262">
        <f t="shared" si="64"/>
        <v>0</v>
      </c>
      <c r="AM183" s="129">
        <f t="shared" si="51"/>
        <v>0</v>
      </c>
      <c r="AN183" s="263">
        <f t="shared" si="65"/>
        <v>0</v>
      </c>
      <c r="AO183" s="262">
        <f t="shared" si="52"/>
        <v>0</v>
      </c>
      <c r="AP183" s="129">
        <f t="shared" si="53"/>
        <v>0</v>
      </c>
      <c r="AQ183" s="263">
        <f t="shared" si="66"/>
        <v>0</v>
      </c>
      <c r="AR183" s="262">
        <f t="shared" si="54"/>
        <v>0</v>
      </c>
      <c r="AS183" s="129">
        <f t="shared" si="55"/>
        <v>0</v>
      </c>
      <c r="AT183" s="263">
        <f t="shared" si="67"/>
        <v>0</v>
      </c>
      <c r="AU183" s="262">
        <f t="shared" si="56"/>
        <v>0</v>
      </c>
      <c r="AV183" s="129">
        <f t="shared" si="57"/>
        <v>0</v>
      </c>
      <c r="AW183" s="263">
        <f t="shared" si="68"/>
        <v>0</v>
      </c>
      <c r="AX183" s="262">
        <f t="shared" si="58"/>
        <v>0</v>
      </c>
      <c r="AY183" s="129">
        <f t="shared" si="59"/>
        <v>0</v>
      </c>
      <c r="AZ183" s="129">
        <f t="shared" si="69"/>
        <v>0</v>
      </c>
      <c r="BA183" s="263">
        <f>IFERROR(IF(VLOOKUP($D183,Listen!$A$2:$F$45,6,0)="Ja",AX183-MAX(AY183:AZ183),AX183-AY183),0)</f>
        <v>0</v>
      </c>
      <c r="BB183" s="262">
        <f t="shared" si="70"/>
        <v>0</v>
      </c>
      <c r="BC183" s="129">
        <f t="shared" si="60"/>
        <v>0</v>
      </c>
      <c r="BD183" s="129">
        <f t="shared" si="71"/>
        <v>0</v>
      </c>
      <c r="BE183" s="263">
        <f>IFERROR(IF(VLOOKUP($D183,Listen!$A$2:$F$45,6,0)="Ja",BB183-MAX(BC183:BD183),BB183-BC183),0)</f>
        <v>0</v>
      </c>
    </row>
    <row r="184" spans="1:57" s="31" customFormat="1" x14ac:dyDescent="0.25">
      <c r="A184" s="189">
        <v>180</v>
      </c>
      <c r="B184" s="135" t="str">
        <f>IF(AND(E184&lt;&gt;0,D184&lt;&gt;0,F184&lt;&gt;0),IF(C184&lt;&gt;0,CONCATENATE(C184,"-AGr",VLOOKUP(D184,Listen!$A$2:$D$45,4,FALSE),"-",E184,"-",F184,),CONCATENATE("AGr",VLOOKUP(D184,Listen!$A$2:$D$45,4,FALSE),"-",E184,"-",F184)),"keine vollständige ID")</f>
        <v>keine vollständige ID</v>
      </c>
      <c r="C184" s="126"/>
      <c r="D184" s="275"/>
      <c r="E184" s="33"/>
      <c r="F184" s="130"/>
      <c r="G184" s="16"/>
      <c r="H184" s="16"/>
      <c r="I184" s="16"/>
      <c r="J184" s="16"/>
      <c r="K184" s="16"/>
      <c r="L184" s="94">
        <f>IF(E184&gt;A_Stammdaten!$B$10,0,G184+H184-J184)</f>
        <v>0</v>
      </c>
      <c r="M184" s="16"/>
      <c r="N184" s="16"/>
      <c r="O184" s="16"/>
      <c r="P184" s="54">
        <f t="shared" si="48"/>
        <v>0</v>
      </c>
      <c r="Q184" s="33"/>
      <c r="R184" s="33"/>
      <c r="S184" s="33"/>
      <c r="T184" s="33"/>
      <c r="U184" s="33"/>
      <c r="V184" s="33"/>
      <c r="W184" s="55" t="str">
        <f t="shared" si="49"/>
        <v>-</v>
      </c>
      <c r="X184" s="55" t="str">
        <f t="shared" si="50"/>
        <v>-</v>
      </c>
      <c r="Y184" s="55">
        <f>IF(ISBLANK($D184),0,VLOOKUP($D184,Listen!$A$2:$C$45,2,FALSE))</f>
        <v>0</v>
      </c>
      <c r="Z184" s="55">
        <f>IF(ISBLANK($D184),0,VLOOKUP($D184,Listen!$A$2:$C$45,3,FALSE))</f>
        <v>0</v>
      </c>
      <c r="AA184" s="45">
        <f t="shared" si="61"/>
        <v>0</v>
      </c>
      <c r="AB184" s="45">
        <f t="shared" si="61"/>
        <v>0</v>
      </c>
      <c r="AC184" s="45">
        <f>IFERROR(IF(OR($R184&lt;&gt;"Ja",VLOOKUP($D184,Listen!$A$2:$F$45,5,0)="Nein",E184&lt;IF(D184="LNG Anbindungsanlagen gemäß separater Festlegung",2022,2023)),$Y184,$W184),0)</f>
        <v>0</v>
      </c>
      <c r="AD184" s="45">
        <f>IFERROR(IF(OR($R184&lt;&gt;"Ja",VLOOKUP($D184,Listen!$A$2:$F$45,5,0)="Nein",E184&lt;IF(D184="LNG Anbindungsanlagen gemäß separater Festlegung",2022,2023)),$Y184,$W184),0)</f>
        <v>0</v>
      </c>
      <c r="AE184" s="45">
        <f>IFERROR(IF(OR($S184&lt;&gt;"Ja",VLOOKUP($D184,Listen!$A$2:$F$45,6,0)="Nein"),$Y184,$X184),0)</f>
        <v>0</v>
      </c>
      <c r="AF184" s="45">
        <f>IFERROR(IF(OR($S184&lt;&gt;"Ja",VLOOKUP($D184,Listen!$A$2:$F$45,6,0)="Nein"),$Y184,$X184),0)</f>
        <v>0</v>
      </c>
      <c r="AG184" s="45">
        <f>IFERROR(IF(OR($S184&lt;&gt;"Ja",VLOOKUP($D184,Listen!$A$2:$F$45,6,0)="Nein"),$Y184,$X184),0)</f>
        <v>0</v>
      </c>
      <c r="AH184" s="47">
        <f t="shared" si="62"/>
        <v>0</v>
      </c>
      <c r="AI184" s="122">
        <f>IFERROR(IF(VLOOKUP($D184,Listen!$A$2:$F$45,6,0)="Ja",MAX(BC184:BD184),D_SAV!$BC184),0)</f>
        <v>0</v>
      </c>
      <c r="AJ184" s="47">
        <f t="shared" si="63"/>
        <v>0</v>
      </c>
      <c r="AL184" s="262">
        <f t="shared" si="64"/>
        <v>0</v>
      </c>
      <c r="AM184" s="129">
        <f t="shared" si="51"/>
        <v>0</v>
      </c>
      <c r="AN184" s="263">
        <f t="shared" si="65"/>
        <v>0</v>
      </c>
      <c r="AO184" s="262">
        <f t="shared" si="52"/>
        <v>0</v>
      </c>
      <c r="AP184" s="129">
        <f t="shared" si="53"/>
        <v>0</v>
      </c>
      <c r="AQ184" s="263">
        <f t="shared" si="66"/>
        <v>0</v>
      </c>
      <c r="AR184" s="262">
        <f t="shared" si="54"/>
        <v>0</v>
      </c>
      <c r="AS184" s="129">
        <f t="shared" si="55"/>
        <v>0</v>
      </c>
      <c r="AT184" s="263">
        <f t="shared" si="67"/>
        <v>0</v>
      </c>
      <c r="AU184" s="262">
        <f t="shared" si="56"/>
        <v>0</v>
      </c>
      <c r="AV184" s="129">
        <f t="shared" si="57"/>
        <v>0</v>
      </c>
      <c r="AW184" s="263">
        <f t="shared" si="68"/>
        <v>0</v>
      </c>
      <c r="AX184" s="262">
        <f t="shared" si="58"/>
        <v>0</v>
      </c>
      <c r="AY184" s="129">
        <f t="shared" si="59"/>
        <v>0</v>
      </c>
      <c r="AZ184" s="129">
        <f t="shared" si="69"/>
        <v>0</v>
      </c>
      <c r="BA184" s="263">
        <f>IFERROR(IF(VLOOKUP($D184,Listen!$A$2:$F$45,6,0)="Ja",AX184-MAX(AY184:AZ184),AX184-AY184),0)</f>
        <v>0</v>
      </c>
      <c r="BB184" s="262">
        <f t="shared" si="70"/>
        <v>0</v>
      </c>
      <c r="BC184" s="129">
        <f t="shared" si="60"/>
        <v>0</v>
      </c>
      <c r="BD184" s="129">
        <f t="shared" si="71"/>
        <v>0</v>
      </c>
      <c r="BE184" s="263">
        <f>IFERROR(IF(VLOOKUP($D184,Listen!$A$2:$F$45,6,0)="Ja",BB184-MAX(BC184:BD184),BB184-BC184),0)</f>
        <v>0</v>
      </c>
    </row>
    <row r="185" spans="1:57" s="31" customFormat="1" x14ac:dyDescent="0.25">
      <c r="A185" s="189">
        <v>181</v>
      </c>
      <c r="B185" s="135" t="str">
        <f>IF(AND(E185&lt;&gt;0,D185&lt;&gt;0,F185&lt;&gt;0),IF(C185&lt;&gt;0,CONCATENATE(C185,"-AGr",VLOOKUP(D185,Listen!$A$2:$D$45,4,FALSE),"-",E185,"-",F185,),CONCATENATE("AGr",VLOOKUP(D185,Listen!$A$2:$D$45,4,FALSE),"-",E185,"-",F185)),"keine vollständige ID")</f>
        <v>keine vollständige ID</v>
      </c>
      <c r="C185" s="126"/>
      <c r="D185" s="275"/>
      <c r="E185" s="33"/>
      <c r="F185" s="130"/>
      <c r="G185" s="16"/>
      <c r="H185" s="16"/>
      <c r="I185" s="16"/>
      <c r="J185" s="16"/>
      <c r="K185" s="16"/>
      <c r="L185" s="94">
        <f>IF(E185&gt;A_Stammdaten!$B$10,0,G185+H185-J185)</f>
        <v>0</v>
      </c>
      <c r="M185" s="16"/>
      <c r="N185" s="16"/>
      <c r="O185" s="16"/>
      <c r="P185" s="54">
        <f t="shared" si="48"/>
        <v>0</v>
      </c>
      <c r="Q185" s="33"/>
      <c r="R185" s="33"/>
      <c r="S185" s="33"/>
      <c r="T185" s="33"/>
      <c r="U185" s="33"/>
      <c r="V185" s="33"/>
      <c r="W185" s="55" t="str">
        <f t="shared" si="49"/>
        <v>-</v>
      </c>
      <c r="X185" s="55" t="str">
        <f t="shared" si="50"/>
        <v>-</v>
      </c>
      <c r="Y185" s="55">
        <f>IF(ISBLANK($D185),0,VLOOKUP($D185,Listen!$A$2:$C$45,2,FALSE))</f>
        <v>0</v>
      </c>
      <c r="Z185" s="55">
        <f>IF(ISBLANK($D185),0,VLOOKUP($D185,Listen!$A$2:$C$45,3,FALSE))</f>
        <v>0</v>
      </c>
      <c r="AA185" s="45">
        <f t="shared" si="61"/>
        <v>0</v>
      </c>
      <c r="AB185" s="45">
        <f t="shared" si="61"/>
        <v>0</v>
      </c>
      <c r="AC185" s="45">
        <f>IFERROR(IF(OR($R185&lt;&gt;"Ja",VLOOKUP($D185,Listen!$A$2:$F$45,5,0)="Nein",E185&lt;IF(D185="LNG Anbindungsanlagen gemäß separater Festlegung",2022,2023)),$Y185,$W185),0)</f>
        <v>0</v>
      </c>
      <c r="AD185" s="45">
        <f>IFERROR(IF(OR($R185&lt;&gt;"Ja",VLOOKUP($D185,Listen!$A$2:$F$45,5,0)="Nein",E185&lt;IF(D185="LNG Anbindungsanlagen gemäß separater Festlegung",2022,2023)),$Y185,$W185),0)</f>
        <v>0</v>
      </c>
      <c r="AE185" s="45">
        <f>IFERROR(IF(OR($S185&lt;&gt;"Ja",VLOOKUP($D185,Listen!$A$2:$F$45,6,0)="Nein"),$Y185,$X185),0)</f>
        <v>0</v>
      </c>
      <c r="AF185" s="45">
        <f>IFERROR(IF(OR($S185&lt;&gt;"Ja",VLOOKUP($D185,Listen!$A$2:$F$45,6,0)="Nein"),$Y185,$X185),0)</f>
        <v>0</v>
      </c>
      <c r="AG185" s="45">
        <f>IFERROR(IF(OR($S185&lt;&gt;"Ja",VLOOKUP($D185,Listen!$A$2:$F$45,6,0)="Nein"),$Y185,$X185),0)</f>
        <v>0</v>
      </c>
      <c r="AH185" s="47">
        <f t="shared" si="62"/>
        <v>0</v>
      </c>
      <c r="AI185" s="122">
        <f>IFERROR(IF(VLOOKUP($D185,Listen!$A$2:$F$45,6,0)="Ja",MAX(BC185:BD185),D_SAV!$BC185),0)</f>
        <v>0</v>
      </c>
      <c r="AJ185" s="47">
        <f t="shared" si="63"/>
        <v>0</v>
      </c>
      <c r="AL185" s="262">
        <f t="shared" si="64"/>
        <v>0</v>
      </c>
      <c r="AM185" s="129">
        <f t="shared" si="51"/>
        <v>0</v>
      </c>
      <c r="AN185" s="263">
        <f t="shared" si="65"/>
        <v>0</v>
      </c>
      <c r="AO185" s="262">
        <f t="shared" si="52"/>
        <v>0</v>
      </c>
      <c r="AP185" s="129">
        <f t="shared" si="53"/>
        <v>0</v>
      </c>
      <c r="AQ185" s="263">
        <f t="shared" si="66"/>
        <v>0</v>
      </c>
      <c r="AR185" s="262">
        <f t="shared" si="54"/>
        <v>0</v>
      </c>
      <c r="AS185" s="129">
        <f t="shared" si="55"/>
        <v>0</v>
      </c>
      <c r="AT185" s="263">
        <f t="shared" si="67"/>
        <v>0</v>
      </c>
      <c r="AU185" s="262">
        <f t="shared" si="56"/>
        <v>0</v>
      </c>
      <c r="AV185" s="129">
        <f t="shared" si="57"/>
        <v>0</v>
      </c>
      <c r="AW185" s="263">
        <f t="shared" si="68"/>
        <v>0</v>
      </c>
      <c r="AX185" s="262">
        <f t="shared" si="58"/>
        <v>0</v>
      </c>
      <c r="AY185" s="129">
        <f t="shared" si="59"/>
        <v>0</v>
      </c>
      <c r="AZ185" s="129">
        <f t="shared" si="69"/>
        <v>0</v>
      </c>
      <c r="BA185" s="263">
        <f>IFERROR(IF(VLOOKUP($D185,Listen!$A$2:$F$45,6,0)="Ja",AX185-MAX(AY185:AZ185),AX185-AY185),0)</f>
        <v>0</v>
      </c>
      <c r="BB185" s="262">
        <f t="shared" si="70"/>
        <v>0</v>
      </c>
      <c r="BC185" s="129">
        <f t="shared" si="60"/>
        <v>0</v>
      </c>
      <c r="BD185" s="129">
        <f t="shared" si="71"/>
        <v>0</v>
      </c>
      <c r="BE185" s="263">
        <f>IFERROR(IF(VLOOKUP($D185,Listen!$A$2:$F$45,6,0)="Ja",BB185-MAX(BC185:BD185),BB185-BC185),0)</f>
        <v>0</v>
      </c>
    </row>
    <row r="186" spans="1:57" s="31" customFormat="1" x14ac:dyDescent="0.25">
      <c r="A186" s="189">
        <v>182</v>
      </c>
      <c r="B186" s="135" t="str">
        <f>IF(AND(E186&lt;&gt;0,D186&lt;&gt;0,F186&lt;&gt;0),IF(C186&lt;&gt;0,CONCATENATE(C186,"-AGr",VLOOKUP(D186,Listen!$A$2:$D$45,4,FALSE),"-",E186,"-",F186,),CONCATENATE("AGr",VLOOKUP(D186,Listen!$A$2:$D$45,4,FALSE),"-",E186,"-",F186)),"keine vollständige ID")</f>
        <v>keine vollständige ID</v>
      </c>
      <c r="C186" s="126"/>
      <c r="D186" s="275"/>
      <c r="E186" s="33"/>
      <c r="F186" s="130"/>
      <c r="G186" s="16"/>
      <c r="H186" s="16"/>
      <c r="I186" s="16"/>
      <c r="J186" s="16"/>
      <c r="K186" s="16"/>
      <c r="L186" s="94">
        <f>IF(E186&gt;A_Stammdaten!$B$10,0,G186+H186-J186)</f>
        <v>0</v>
      </c>
      <c r="M186" s="16"/>
      <c r="N186" s="16"/>
      <c r="O186" s="16"/>
      <c r="P186" s="54">
        <f t="shared" si="48"/>
        <v>0</v>
      </c>
      <c r="Q186" s="33"/>
      <c r="R186" s="33"/>
      <c r="S186" s="33"/>
      <c r="T186" s="33"/>
      <c r="U186" s="33"/>
      <c r="V186" s="33"/>
      <c r="W186" s="55" t="str">
        <f t="shared" si="49"/>
        <v>-</v>
      </c>
      <c r="X186" s="55" t="str">
        <f t="shared" si="50"/>
        <v>-</v>
      </c>
      <c r="Y186" s="55">
        <f>IF(ISBLANK($D186),0,VLOOKUP($D186,Listen!$A$2:$C$45,2,FALSE))</f>
        <v>0</v>
      </c>
      <c r="Z186" s="55">
        <f>IF(ISBLANK($D186),0,VLOOKUP($D186,Listen!$A$2:$C$45,3,FALSE))</f>
        <v>0</v>
      </c>
      <c r="AA186" s="45">
        <f t="shared" si="61"/>
        <v>0</v>
      </c>
      <c r="AB186" s="45">
        <f t="shared" si="61"/>
        <v>0</v>
      </c>
      <c r="AC186" s="45">
        <f>IFERROR(IF(OR($R186&lt;&gt;"Ja",VLOOKUP($D186,Listen!$A$2:$F$45,5,0)="Nein",E186&lt;IF(D186="LNG Anbindungsanlagen gemäß separater Festlegung",2022,2023)),$Y186,$W186),0)</f>
        <v>0</v>
      </c>
      <c r="AD186" s="45">
        <f>IFERROR(IF(OR($R186&lt;&gt;"Ja",VLOOKUP($D186,Listen!$A$2:$F$45,5,0)="Nein",E186&lt;IF(D186="LNG Anbindungsanlagen gemäß separater Festlegung",2022,2023)),$Y186,$W186),0)</f>
        <v>0</v>
      </c>
      <c r="AE186" s="45">
        <f>IFERROR(IF(OR($S186&lt;&gt;"Ja",VLOOKUP($D186,Listen!$A$2:$F$45,6,0)="Nein"),$Y186,$X186),0)</f>
        <v>0</v>
      </c>
      <c r="AF186" s="45">
        <f>IFERROR(IF(OR($S186&lt;&gt;"Ja",VLOOKUP($D186,Listen!$A$2:$F$45,6,0)="Nein"),$Y186,$X186),0)</f>
        <v>0</v>
      </c>
      <c r="AG186" s="45">
        <f>IFERROR(IF(OR($S186&lt;&gt;"Ja",VLOOKUP($D186,Listen!$A$2:$F$45,6,0)="Nein"),$Y186,$X186),0)</f>
        <v>0</v>
      </c>
      <c r="AH186" s="47">
        <f t="shared" si="62"/>
        <v>0</v>
      </c>
      <c r="AI186" s="122">
        <f>IFERROR(IF(VLOOKUP($D186,Listen!$A$2:$F$45,6,0)="Ja",MAX(BC186:BD186),D_SAV!$BC186),0)</f>
        <v>0</v>
      </c>
      <c r="AJ186" s="47">
        <f t="shared" si="63"/>
        <v>0</v>
      </c>
      <c r="AL186" s="262">
        <f t="shared" si="64"/>
        <v>0</v>
      </c>
      <c r="AM186" s="129">
        <f t="shared" si="51"/>
        <v>0</v>
      </c>
      <c r="AN186" s="263">
        <f t="shared" si="65"/>
        <v>0</v>
      </c>
      <c r="AO186" s="262">
        <f t="shared" si="52"/>
        <v>0</v>
      </c>
      <c r="AP186" s="129">
        <f t="shared" si="53"/>
        <v>0</v>
      </c>
      <c r="AQ186" s="263">
        <f t="shared" si="66"/>
        <v>0</v>
      </c>
      <c r="AR186" s="262">
        <f t="shared" si="54"/>
        <v>0</v>
      </c>
      <c r="AS186" s="129">
        <f t="shared" si="55"/>
        <v>0</v>
      </c>
      <c r="AT186" s="263">
        <f t="shared" si="67"/>
        <v>0</v>
      </c>
      <c r="AU186" s="262">
        <f t="shared" si="56"/>
        <v>0</v>
      </c>
      <c r="AV186" s="129">
        <f t="shared" si="57"/>
        <v>0</v>
      </c>
      <c r="AW186" s="263">
        <f t="shared" si="68"/>
        <v>0</v>
      </c>
      <c r="AX186" s="262">
        <f t="shared" si="58"/>
        <v>0</v>
      </c>
      <c r="AY186" s="129">
        <f t="shared" si="59"/>
        <v>0</v>
      </c>
      <c r="AZ186" s="129">
        <f t="shared" si="69"/>
        <v>0</v>
      </c>
      <c r="BA186" s="263">
        <f>IFERROR(IF(VLOOKUP($D186,Listen!$A$2:$F$45,6,0)="Ja",AX186-MAX(AY186:AZ186),AX186-AY186),0)</f>
        <v>0</v>
      </c>
      <c r="BB186" s="262">
        <f t="shared" si="70"/>
        <v>0</v>
      </c>
      <c r="BC186" s="129">
        <f t="shared" si="60"/>
        <v>0</v>
      </c>
      <c r="BD186" s="129">
        <f t="shared" si="71"/>
        <v>0</v>
      </c>
      <c r="BE186" s="263">
        <f>IFERROR(IF(VLOOKUP($D186,Listen!$A$2:$F$45,6,0)="Ja",BB186-MAX(BC186:BD186),BB186-BC186),0)</f>
        <v>0</v>
      </c>
    </row>
    <row r="187" spans="1:57" s="31" customFormat="1" x14ac:dyDescent="0.25">
      <c r="A187" s="189">
        <v>183</v>
      </c>
      <c r="B187" s="135" t="str">
        <f>IF(AND(E187&lt;&gt;0,D187&lt;&gt;0,F187&lt;&gt;0),IF(C187&lt;&gt;0,CONCATENATE(C187,"-AGr",VLOOKUP(D187,Listen!$A$2:$D$45,4,FALSE),"-",E187,"-",F187,),CONCATENATE("AGr",VLOOKUP(D187,Listen!$A$2:$D$45,4,FALSE),"-",E187,"-",F187)),"keine vollständige ID")</f>
        <v>keine vollständige ID</v>
      </c>
      <c r="C187" s="126"/>
      <c r="D187" s="275"/>
      <c r="E187" s="33"/>
      <c r="F187" s="130"/>
      <c r="G187" s="16"/>
      <c r="H187" s="16"/>
      <c r="I187" s="16"/>
      <c r="J187" s="16"/>
      <c r="K187" s="16"/>
      <c r="L187" s="94">
        <f>IF(E187&gt;A_Stammdaten!$B$10,0,G187+H187-J187)</f>
        <v>0</v>
      </c>
      <c r="M187" s="16"/>
      <c r="N187" s="16"/>
      <c r="O187" s="16"/>
      <c r="P187" s="54">
        <f t="shared" si="48"/>
        <v>0</v>
      </c>
      <c r="Q187" s="33"/>
      <c r="R187" s="33"/>
      <c r="S187" s="33"/>
      <c r="T187" s="33"/>
      <c r="U187" s="33"/>
      <c r="V187" s="33"/>
      <c r="W187" s="55" t="str">
        <f t="shared" si="49"/>
        <v>-</v>
      </c>
      <c r="X187" s="55" t="str">
        <f t="shared" si="50"/>
        <v>-</v>
      </c>
      <c r="Y187" s="55">
        <f>IF(ISBLANK($D187),0,VLOOKUP($D187,Listen!$A$2:$C$45,2,FALSE))</f>
        <v>0</v>
      </c>
      <c r="Z187" s="55">
        <f>IF(ISBLANK($D187),0,VLOOKUP($D187,Listen!$A$2:$C$45,3,FALSE))</f>
        <v>0</v>
      </c>
      <c r="AA187" s="45">
        <f t="shared" si="61"/>
        <v>0</v>
      </c>
      <c r="AB187" s="45">
        <f t="shared" si="61"/>
        <v>0</v>
      </c>
      <c r="AC187" s="45">
        <f>IFERROR(IF(OR($R187&lt;&gt;"Ja",VLOOKUP($D187,Listen!$A$2:$F$45,5,0)="Nein",E187&lt;IF(D187="LNG Anbindungsanlagen gemäß separater Festlegung",2022,2023)),$Y187,$W187),0)</f>
        <v>0</v>
      </c>
      <c r="AD187" s="45">
        <f>IFERROR(IF(OR($R187&lt;&gt;"Ja",VLOOKUP($D187,Listen!$A$2:$F$45,5,0)="Nein",E187&lt;IF(D187="LNG Anbindungsanlagen gemäß separater Festlegung",2022,2023)),$Y187,$W187),0)</f>
        <v>0</v>
      </c>
      <c r="AE187" s="45">
        <f>IFERROR(IF(OR($S187&lt;&gt;"Ja",VLOOKUP($D187,Listen!$A$2:$F$45,6,0)="Nein"),$Y187,$X187),0)</f>
        <v>0</v>
      </c>
      <c r="AF187" s="45">
        <f>IFERROR(IF(OR($S187&lt;&gt;"Ja",VLOOKUP($D187,Listen!$A$2:$F$45,6,0)="Nein"),$Y187,$X187),0)</f>
        <v>0</v>
      </c>
      <c r="AG187" s="45">
        <f>IFERROR(IF(OR($S187&lt;&gt;"Ja",VLOOKUP($D187,Listen!$A$2:$F$45,6,0)="Nein"),$Y187,$X187),0)</f>
        <v>0</v>
      </c>
      <c r="AH187" s="47">
        <f t="shared" si="62"/>
        <v>0</v>
      </c>
      <c r="AI187" s="122">
        <f>IFERROR(IF(VLOOKUP($D187,Listen!$A$2:$F$45,6,0)="Ja",MAX(BC187:BD187),D_SAV!$BC187),0)</f>
        <v>0</v>
      </c>
      <c r="AJ187" s="47">
        <f t="shared" si="63"/>
        <v>0</v>
      </c>
      <c r="AL187" s="262">
        <f t="shared" si="64"/>
        <v>0</v>
      </c>
      <c r="AM187" s="129">
        <f t="shared" si="51"/>
        <v>0</v>
      </c>
      <c r="AN187" s="263">
        <f t="shared" si="65"/>
        <v>0</v>
      </c>
      <c r="AO187" s="262">
        <f t="shared" si="52"/>
        <v>0</v>
      </c>
      <c r="AP187" s="129">
        <f t="shared" si="53"/>
        <v>0</v>
      </c>
      <c r="AQ187" s="263">
        <f t="shared" si="66"/>
        <v>0</v>
      </c>
      <c r="AR187" s="262">
        <f t="shared" si="54"/>
        <v>0</v>
      </c>
      <c r="AS187" s="129">
        <f t="shared" si="55"/>
        <v>0</v>
      </c>
      <c r="AT187" s="263">
        <f t="shared" si="67"/>
        <v>0</v>
      </c>
      <c r="AU187" s="262">
        <f t="shared" si="56"/>
        <v>0</v>
      </c>
      <c r="AV187" s="129">
        <f t="shared" si="57"/>
        <v>0</v>
      </c>
      <c r="AW187" s="263">
        <f t="shared" si="68"/>
        <v>0</v>
      </c>
      <c r="AX187" s="262">
        <f t="shared" si="58"/>
        <v>0</v>
      </c>
      <c r="AY187" s="129">
        <f t="shared" si="59"/>
        <v>0</v>
      </c>
      <c r="AZ187" s="129">
        <f t="shared" si="69"/>
        <v>0</v>
      </c>
      <c r="BA187" s="263">
        <f>IFERROR(IF(VLOOKUP($D187,Listen!$A$2:$F$45,6,0)="Ja",AX187-MAX(AY187:AZ187),AX187-AY187),0)</f>
        <v>0</v>
      </c>
      <c r="BB187" s="262">
        <f t="shared" si="70"/>
        <v>0</v>
      </c>
      <c r="BC187" s="129">
        <f t="shared" si="60"/>
        <v>0</v>
      </c>
      <c r="BD187" s="129">
        <f t="shared" si="71"/>
        <v>0</v>
      </c>
      <c r="BE187" s="263">
        <f>IFERROR(IF(VLOOKUP($D187,Listen!$A$2:$F$45,6,0)="Ja",BB187-MAX(BC187:BD187),BB187-BC187),0)</f>
        <v>0</v>
      </c>
    </row>
    <row r="188" spans="1:57" s="31" customFormat="1" x14ac:dyDescent="0.25">
      <c r="A188" s="189">
        <v>184</v>
      </c>
      <c r="B188" s="135" t="str">
        <f>IF(AND(E188&lt;&gt;0,D188&lt;&gt;0,F188&lt;&gt;0),IF(C188&lt;&gt;0,CONCATENATE(C188,"-AGr",VLOOKUP(D188,Listen!$A$2:$D$45,4,FALSE),"-",E188,"-",F188,),CONCATENATE("AGr",VLOOKUP(D188,Listen!$A$2:$D$45,4,FALSE),"-",E188,"-",F188)),"keine vollständige ID")</f>
        <v>keine vollständige ID</v>
      </c>
      <c r="C188" s="126"/>
      <c r="D188" s="275"/>
      <c r="E188" s="33"/>
      <c r="F188" s="130"/>
      <c r="G188" s="16"/>
      <c r="H188" s="16"/>
      <c r="I188" s="16"/>
      <c r="J188" s="16"/>
      <c r="K188" s="16"/>
      <c r="L188" s="94">
        <f>IF(E188&gt;A_Stammdaten!$B$10,0,G188+H188-J188)</f>
        <v>0</v>
      </c>
      <c r="M188" s="16"/>
      <c r="N188" s="16"/>
      <c r="O188" s="16"/>
      <c r="P188" s="54">
        <f t="shared" si="48"/>
        <v>0</v>
      </c>
      <c r="Q188" s="33"/>
      <c r="R188" s="33"/>
      <c r="S188" s="33"/>
      <c r="T188" s="33"/>
      <c r="U188" s="33"/>
      <c r="V188" s="33"/>
      <c r="W188" s="55" t="str">
        <f t="shared" si="49"/>
        <v>-</v>
      </c>
      <c r="X188" s="55" t="str">
        <f t="shared" si="50"/>
        <v>-</v>
      </c>
      <c r="Y188" s="55">
        <f>IF(ISBLANK($D188),0,VLOOKUP($D188,Listen!$A$2:$C$45,2,FALSE))</f>
        <v>0</v>
      </c>
      <c r="Z188" s="55">
        <f>IF(ISBLANK($D188),0,VLOOKUP($D188,Listen!$A$2:$C$45,3,FALSE))</f>
        <v>0</v>
      </c>
      <c r="AA188" s="45">
        <f t="shared" si="61"/>
        <v>0</v>
      </c>
      <c r="AB188" s="45">
        <f t="shared" si="61"/>
        <v>0</v>
      </c>
      <c r="AC188" s="45">
        <f>IFERROR(IF(OR($R188&lt;&gt;"Ja",VLOOKUP($D188,Listen!$A$2:$F$45,5,0)="Nein",E188&lt;IF(D188="LNG Anbindungsanlagen gemäß separater Festlegung",2022,2023)),$Y188,$W188),0)</f>
        <v>0</v>
      </c>
      <c r="AD188" s="45">
        <f>IFERROR(IF(OR($R188&lt;&gt;"Ja",VLOOKUP($D188,Listen!$A$2:$F$45,5,0)="Nein",E188&lt;IF(D188="LNG Anbindungsanlagen gemäß separater Festlegung",2022,2023)),$Y188,$W188),0)</f>
        <v>0</v>
      </c>
      <c r="AE188" s="45">
        <f>IFERROR(IF(OR($S188&lt;&gt;"Ja",VLOOKUP($D188,Listen!$A$2:$F$45,6,0)="Nein"),$Y188,$X188),0)</f>
        <v>0</v>
      </c>
      <c r="AF188" s="45">
        <f>IFERROR(IF(OR($S188&lt;&gt;"Ja",VLOOKUP($D188,Listen!$A$2:$F$45,6,0)="Nein"),$Y188,$X188),0)</f>
        <v>0</v>
      </c>
      <c r="AG188" s="45">
        <f>IFERROR(IF(OR($S188&lt;&gt;"Ja",VLOOKUP($D188,Listen!$A$2:$F$45,6,0)="Nein"),$Y188,$X188),0)</f>
        <v>0</v>
      </c>
      <c r="AH188" s="47">
        <f t="shared" si="62"/>
        <v>0</v>
      </c>
      <c r="AI188" s="122">
        <f>IFERROR(IF(VLOOKUP($D188,Listen!$A$2:$F$45,6,0)="Ja",MAX(BC188:BD188),D_SAV!$BC188),0)</f>
        <v>0</v>
      </c>
      <c r="AJ188" s="47">
        <f t="shared" si="63"/>
        <v>0</v>
      </c>
      <c r="AL188" s="262">
        <f t="shared" si="64"/>
        <v>0</v>
      </c>
      <c r="AM188" s="129">
        <f t="shared" si="51"/>
        <v>0</v>
      </c>
      <c r="AN188" s="263">
        <f t="shared" si="65"/>
        <v>0</v>
      </c>
      <c r="AO188" s="262">
        <f t="shared" si="52"/>
        <v>0</v>
      </c>
      <c r="AP188" s="129">
        <f t="shared" si="53"/>
        <v>0</v>
      </c>
      <c r="AQ188" s="263">
        <f t="shared" si="66"/>
        <v>0</v>
      </c>
      <c r="AR188" s="262">
        <f t="shared" si="54"/>
        <v>0</v>
      </c>
      <c r="AS188" s="129">
        <f t="shared" si="55"/>
        <v>0</v>
      </c>
      <c r="AT188" s="263">
        <f t="shared" si="67"/>
        <v>0</v>
      </c>
      <c r="AU188" s="262">
        <f t="shared" si="56"/>
        <v>0</v>
      </c>
      <c r="AV188" s="129">
        <f t="shared" si="57"/>
        <v>0</v>
      </c>
      <c r="AW188" s="263">
        <f t="shared" si="68"/>
        <v>0</v>
      </c>
      <c r="AX188" s="262">
        <f t="shared" si="58"/>
        <v>0</v>
      </c>
      <c r="AY188" s="129">
        <f t="shared" si="59"/>
        <v>0</v>
      </c>
      <c r="AZ188" s="129">
        <f t="shared" si="69"/>
        <v>0</v>
      </c>
      <c r="BA188" s="263">
        <f>IFERROR(IF(VLOOKUP($D188,Listen!$A$2:$F$45,6,0)="Ja",AX188-MAX(AY188:AZ188),AX188-AY188),0)</f>
        <v>0</v>
      </c>
      <c r="BB188" s="262">
        <f t="shared" si="70"/>
        <v>0</v>
      </c>
      <c r="BC188" s="129">
        <f t="shared" si="60"/>
        <v>0</v>
      </c>
      <c r="BD188" s="129">
        <f t="shared" si="71"/>
        <v>0</v>
      </c>
      <c r="BE188" s="263">
        <f>IFERROR(IF(VLOOKUP($D188,Listen!$A$2:$F$45,6,0)="Ja",BB188-MAX(BC188:BD188),BB188-BC188),0)</f>
        <v>0</v>
      </c>
    </row>
    <row r="189" spans="1:57" x14ac:dyDescent="0.25">
      <c r="A189" s="189">
        <v>185</v>
      </c>
      <c r="B189" s="135" t="str">
        <f>IF(AND(E189&lt;&gt;0,D189&lt;&gt;0,F189&lt;&gt;0),IF(C189&lt;&gt;0,CONCATENATE(C189,"-AGr",VLOOKUP(D189,Listen!$A$2:$D$45,4,FALSE),"-",E189,"-",F189,),CONCATENATE("AGr",VLOOKUP(D189,Listen!$A$2:$D$45,4,FALSE),"-",E189,"-",F189)),"keine vollständige ID")</f>
        <v>keine vollständige ID</v>
      </c>
      <c r="C189" s="126"/>
      <c r="D189" s="275"/>
      <c r="E189" s="33"/>
      <c r="F189" s="130"/>
      <c r="G189" s="16"/>
      <c r="H189" s="16"/>
      <c r="I189" s="16"/>
      <c r="J189" s="16"/>
      <c r="K189" s="16"/>
      <c r="L189" s="94">
        <f>IF(E189&gt;A_Stammdaten!$B$10,0,G189+H189-J189)</f>
        <v>0</v>
      </c>
      <c r="M189" s="16"/>
      <c r="N189" s="16"/>
      <c r="O189" s="16"/>
      <c r="P189" s="54">
        <f t="shared" si="48"/>
        <v>0</v>
      </c>
      <c r="Q189" s="33"/>
      <c r="R189" s="33"/>
      <c r="S189" s="33"/>
      <c r="T189" s="33"/>
      <c r="U189" s="33"/>
      <c r="V189" s="33"/>
      <c r="W189" s="55" t="str">
        <f t="shared" si="49"/>
        <v>-</v>
      </c>
      <c r="X189" s="55" t="str">
        <f t="shared" si="50"/>
        <v>-</v>
      </c>
      <c r="Y189" s="55">
        <f>IF(ISBLANK($D189),0,VLOOKUP($D189,Listen!$A$2:$C$45,2,FALSE))</f>
        <v>0</v>
      </c>
      <c r="Z189" s="55">
        <f>IF(ISBLANK($D189),0,VLOOKUP($D189,Listen!$A$2:$C$45,3,FALSE))</f>
        <v>0</v>
      </c>
      <c r="AA189" s="45">
        <f t="shared" si="61"/>
        <v>0</v>
      </c>
      <c r="AB189" s="45">
        <f t="shared" si="61"/>
        <v>0</v>
      </c>
      <c r="AC189" s="45">
        <f>IFERROR(IF(OR($R189&lt;&gt;"Ja",VLOOKUP($D189,Listen!$A$2:$F$45,5,0)="Nein",E189&lt;IF(D189="LNG Anbindungsanlagen gemäß separater Festlegung",2022,2023)),$Y189,$W189),0)</f>
        <v>0</v>
      </c>
      <c r="AD189" s="45">
        <f>IFERROR(IF(OR($R189&lt;&gt;"Ja",VLOOKUP($D189,Listen!$A$2:$F$45,5,0)="Nein",E189&lt;IF(D189="LNG Anbindungsanlagen gemäß separater Festlegung",2022,2023)),$Y189,$W189),0)</f>
        <v>0</v>
      </c>
      <c r="AE189" s="45">
        <f>IFERROR(IF(OR($S189&lt;&gt;"Ja",VLOOKUP($D189,Listen!$A$2:$F$45,6,0)="Nein"),$Y189,$X189),0)</f>
        <v>0</v>
      </c>
      <c r="AF189" s="45">
        <f>IFERROR(IF(OR($S189&lt;&gt;"Ja",VLOOKUP($D189,Listen!$A$2:$F$45,6,0)="Nein"),$Y189,$X189),0)</f>
        <v>0</v>
      </c>
      <c r="AG189" s="45">
        <f>IFERROR(IF(OR($S189&lt;&gt;"Ja",VLOOKUP($D189,Listen!$A$2:$F$45,6,0)="Nein"),$Y189,$X189),0)</f>
        <v>0</v>
      </c>
      <c r="AH189" s="47">
        <f t="shared" si="62"/>
        <v>0</v>
      </c>
      <c r="AI189" s="122">
        <f>IFERROR(IF(VLOOKUP($D189,Listen!$A$2:$F$45,6,0)="Ja",MAX(BC189:BD189),D_SAV!$BC189),0)</f>
        <v>0</v>
      </c>
      <c r="AJ189" s="47">
        <f t="shared" si="63"/>
        <v>0</v>
      </c>
      <c r="AL189" s="262">
        <f t="shared" si="64"/>
        <v>0</v>
      </c>
      <c r="AM189" s="129">
        <f t="shared" si="51"/>
        <v>0</v>
      </c>
      <c r="AN189" s="263">
        <f t="shared" si="65"/>
        <v>0</v>
      </c>
      <c r="AO189" s="262">
        <f t="shared" si="52"/>
        <v>0</v>
      </c>
      <c r="AP189" s="129">
        <f t="shared" si="53"/>
        <v>0</v>
      </c>
      <c r="AQ189" s="263">
        <f t="shared" si="66"/>
        <v>0</v>
      </c>
      <c r="AR189" s="262">
        <f t="shared" si="54"/>
        <v>0</v>
      </c>
      <c r="AS189" s="129">
        <f t="shared" si="55"/>
        <v>0</v>
      </c>
      <c r="AT189" s="263">
        <f t="shared" si="67"/>
        <v>0</v>
      </c>
      <c r="AU189" s="262">
        <f t="shared" si="56"/>
        <v>0</v>
      </c>
      <c r="AV189" s="129">
        <f t="shared" si="57"/>
        <v>0</v>
      </c>
      <c r="AW189" s="263">
        <f t="shared" si="68"/>
        <v>0</v>
      </c>
      <c r="AX189" s="262">
        <f t="shared" si="58"/>
        <v>0</v>
      </c>
      <c r="AY189" s="129">
        <f t="shared" si="59"/>
        <v>0</v>
      </c>
      <c r="AZ189" s="129">
        <f t="shared" si="69"/>
        <v>0</v>
      </c>
      <c r="BA189" s="263">
        <f>IFERROR(IF(VLOOKUP($D189,Listen!$A$2:$F$45,6,0)="Ja",AX189-MAX(AY189:AZ189),AX189-AY189),0)</f>
        <v>0</v>
      </c>
      <c r="BB189" s="262">
        <f t="shared" si="70"/>
        <v>0</v>
      </c>
      <c r="BC189" s="129">
        <f t="shared" si="60"/>
        <v>0</v>
      </c>
      <c r="BD189" s="129">
        <f t="shared" si="71"/>
        <v>0</v>
      </c>
      <c r="BE189" s="263">
        <f>IFERROR(IF(VLOOKUP($D189,Listen!$A$2:$F$45,6,0)="Ja",BB189-MAX(BC189:BD189),BB189-BC189),0)</f>
        <v>0</v>
      </c>
    </row>
    <row r="190" spans="1:57" x14ac:dyDescent="0.25">
      <c r="A190" s="189">
        <v>186</v>
      </c>
      <c r="B190" s="135" t="str">
        <f>IF(AND(E190&lt;&gt;0,D190&lt;&gt;0,F190&lt;&gt;0),IF(C190&lt;&gt;0,CONCATENATE(C190,"-AGr",VLOOKUP(D190,Listen!$A$2:$D$45,4,FALSE),"-",E190,"-",F190,),CONCATENATE("AGr",VLOOKUP(D190,Listen!$A$2:$D$45,4,FALSE),"-",E190,"-",F190)),"keine vollständige ID")</f>
        <v>keine vollständige ID</v>
      </c>
      <c r="C190" s="126"/>
      <c r="D190" s="275"/>
      <c r="E190" s="33"/>
      <c r="F190" s="130"/>
      <c r="G190" s="16"/>
      <c r="H190" s="16"/>
      <c r="I190" s="16"/>
      <c r="J190" s="16"/>
      <c r="K190" s="16"/>
      <c r="L190" s="94">
        <f>IF(E190&gt;A_Stammdaten!$B$10,0,G190+H190-J190)</f>
        <v>0</v>
      </c>
      <c r="M190" s="16"/>
      <c r="N190" s="16"/>
      <c r="O190" s="16"/>
      <c r="P190" s="54">
        <f t="shared" si="48"/>
        <v>0</v>
      </c>
      <c r="Q190" s="33"/>
      <c r="R190" s="33"/>
      <c r="S190" s="33"/>
      <c r="T190" s="33"/>
      <c r="U190" s="33"/>
      <c r="V190" s="33"/>
      <c r="W190" s="55" t="str">
        <f t="shared" si="49"/>
        <v>-</v>
      </c>
      <c r="X190" s="55" t="str">
        <f t="shared" si="50"/>
        <v>-</v>
      </c>
      <c r="Y190" s="55">
        <f>IF(ISBLANK($D190),0,VLOOKUP($D190,Listen!$A$2:$C$45,2,FALSE))</f>
        <v>0</v>
      </c>
      <c r="Z190" s="55">
        <f>IF(ISBLANK($D190),0,VLOOKUP($D190,Listen!$A$2:$C$45,3,FALSE))</f>
        <v>0</v>
      </c>
      <c r="AA190" s="45">
        <f t="shared" si="61"/>
        <v>0</v>
      </c>
      <c r="AB190" s="45">
        <f t="shared" si="61"/>
        <v>0</v>
      </c>
      <c r="AC190" s="45">
        <f>IFERROR(IF(OR($R190&lt;&gt;"Ja",VLOOKUP($D190,Listen!$A$2:$F$45,5,0)="Nein",E190&lt;IF(D190="LNG Anbindungsanlagen gemäß separater Festlegung",2022,2023)),$Y190,$W190),0)</f>
        <v>0</v>
      </c>
      <c r="AD190" s="45">
        <f>IFERROR(IF(OR($R190&lt;&gt;"Ja",VLOOKUP($D190,Listen!$A$2:$F$45,5,0)="Nein",E190&lt;IF(D190="LNG Anbindungsanlagen gemäß separater Festlegung",2022,2023)),$Y190,$W190),0)</f>
        <v>0</v>
      </c>
      <c r="AE190" s="45">
        <f>IFERROR(IF(OR($S190&lt;&gt;"Ja",VLOOKUP($D190,Listen!$A$2:$F$45,6,0)="Nein"),$Y190,$X190),0)</f>
        <v>0</v>
      </c>
      <c r="AF190" s="45">
        <f>IFERROR(IF(OR($S190&lt;&gt;"Ja",VLOOKUP($D190,Listen!$A$2:$F$45,6,0)="Nein"),$Y190,$X190),0)</f>
        <v>0</v>
      </c>
      <c r="AG190" s="45">
        <f>IFERROR(IF(OR($S190&lt;&gt;"Ja",VLOOKUP($D190,Listen!$A$2:$F$45,6,0)="Nein"),$Y190,$X190),0)</f>
        <v>0</v>
      </c>
      <c r="AH190" s="47">
        <f t="shared" si="62"/>
        <v>0</v>
      </c>
      <c r="AI190" s="122">
        <f>IFERROR(IF(VLOOKUP($D190,Listen!$A$2:$F$45,6,0)="Ja",MAX(BC190:BD190),D_SAV!$BC190),0)</f>
        <v>0</v>
      </c>
      <c r="AJ190" s="47">
        <f t="shared" si="63"/>
        <v>0</v>
      </c>
      <c r="AL190" s="262">
        <f t="shared" si="64"/>
        <v>0</v>
      </c>
      <c r="AM190" s="129">
        <f t="shared" si="51"/>
        <v>0</v>
      </c>
      <c r="AN190" s="263">
        <f t="shared" si="65"/>
        <v>0</v>
      </c>
      <c r="AO190" s="262">
        <f t="shared" si="52"/>
        <v>0</v>
      </c>
      <c r="AP190" s="129">
        <f t="shared" si="53"/>
        <v>0</v>
      </c>
      <c r="AQ190" s="263">
        <f t="shared" si="66"/>
        <v>0</v>
      </c>
      <c r="AR190" s="262">
        <f t="shared" si="54"/>
        <v>0</v>
      </c>
      <c r="AS190" s="129">
        <f t="shared" si="55"/>
        <v>0</v>
      </c>
      <c r="AT190" s="263">
        <f t="shared" si="67"/>
        <v>0</v>
      </c>
      <c r="AU190" s="262">
        <f t="shared" si="56"/>
        <v>0</v>
      </c>
      <c r="AV190" s="129">
        <f t="shared" si="57"/>
        <v>0</v>
      </c>
      <c r="AW190" s="263">
        <f t="shared" si="68"/>
        <v>0</v>
      </c>
      <c r="AX190" s="262">
        <f t="shared" si="58"/>
        <v>0</v>
      </c>
      <c r="AY190" s="129">
        <f t="shared" si="59"/>
        <v>0</v>
      </c>
      <c r="AZ190" s="129">
        <f t="shared" si="69"/>
        <v>0</v>
      </c>
      <c r="BA190" s="263">
        <f>IFERROR(IF(VLOOKUP($D190,Listen!$A$2:$F$45,6,0)="Ja",AX190-MAX(AY190:AZ190),AX190-AY190),0)</f>
        <v>0</v>
      </c>
      <c r="BB190" s="262">
        <f t="shared" si="70"/>
        <v>0</v>
      </c>
      <c r="BC190" s="129">
        <f t="shared" si="60"/>
        <v>0</v>
      </c>
      <c r="BD190" s="129">
        <f t="shared" si="71"/>
        <v>0</v>
      </c>
      <c r="BE190" s="263">
        <f>IFERROR(IF(VLOOKUP($D190,Listen!$A$2:$F$45,6,0)="Ja",BB190-MAX(BC190:BD190),BB190-BC190),0)</f>
        <v>0</v>
      </c>
    </row>
    <row r="191" spans="1:57" x14ac:dyDescent="0.25">
      <c r="A191" s="189">
        <v>187</v>
      </c>
      <c r="B191" s="135" t="str">
        <f>IF(AND(E191&lt;&gt;0,D191&lt;&gt;0,F191&lt;&gt;0),IF(C191&lt;&gt;0,CONCATENATE(C191,"-AGr",VLOOKUP(D191,Listen!$A$2:$D$45,4,FALSE),"-",E191,"-",F191,),CONCATENATE("AGr",VLOOKUP(D191,Listen!$A$2:$D$45,4,FALSE),"-",E191,"-",F191)),"keine vollständige ID")</f>
        <v>keine vollständige ID</v>
      </c>
      <c r="C191" s="126"/>
      <c r="D191" s="275"/>
      <c r="E191" s="33"/>
      <c r="F191" s="130"/>
      <c r="G191" s="16"/>
      <c r="H191" s="16"/>
      <c r="I191" s="16"/>
      <c r="J191" s="16"/>
      <c r="K191" s="16"/>
      <c r="L191" s="94">
        <f>IF(E191&gt;A_Stammdaten!$B$10,0,G191+H191-J191)</f>
        <v>0</v>
      </c>
      <c r="M191" s="16"/>
      <c r="N191" s="16"/>
      <c r="O191" s="16"/>
      <c r="P191" s="54">
        <f t="shared" si="48"/>
        <v>0</v>
      </c>
      <c r="Q191" s="33"/>
      <c r="R191" s="33"/>
      <c r="S191" s="33"/>
      <c r="T191" s="33"/>
      <c r="U191" s="33"/>
      <c r="V191" s="33"/>
      <c r="W191" s="55" t="str">
        <f t="shared" si="49"/>
        <v>-</v>
      </c>
      <c r="X191" s="55" t="str">
        <f t="shared" si="50"/>
        <v>-</v>
      </c>
      <c r="Y191" s="55">
        <f>IF(ISBLANK($D191),0,VLOOKUP($D191,Listen!$A$2:$C$45,2,FALSE))</f>
        <v>0</v>
      </c>
      <c r="Z191" s="55">
        <f>IF(ISBLANK($D191),0,VLOOKUP($D191,Listen!$A$2:$C$45,3,FALSE))</f>
        <v>0</v>
      </c>
      <c r="AA191" s="45">
        <f t="shared" si="61"/>
        <v>0</v>
      </c>
      <c r="AB191" s="45">
        <f t="shared" si="61"/>
        <v>0</v>
      </c>
      <c r="AC191" s="45">
        <f>IFERROR(IF(OR($R191&lt;&gt;"Ja",VLOOKUP($D191,Listen!$A$2:$F$45,5,0)="Nein",E191&lt;IF(D191="LNG Anbindungsanlagen gemäß separater Festlegung",2022,2023)),$Y191,$W191),0)</f>
        <v>0</v>
      </c>
      <c r="AD191" s="45">
        <f>IFERROR(IF(OR($R191&lt;&gt;"Ja",VLOOKUP($D191,Listen!$A$2:$F$45,5,0)="Nein",E191&lt;IF(D191="LNG Anbindungsanlagen gemäß separater Festlegung",2022,2023)),$Y191,$W191),0)</f>
        <v>0</v>
      </c>
      <c r="AE191" s="45">
        <f>IFERROR(IF(OR($S191&lt;&gt;"Ja",VLOOKUP($D191,Listen!$A$2:$F$45,6,0)="Nein"),$Y191,$X191),0)</f>
        <v>0</v>
      </c>
      <c r="AF191" s="45">
        <f>IFERROR(IF(OR($S191&lt;&gt;"Ja",VLOOKUP($D191,Listen!$A$2:$F$45,6,0)="Nein"),$Y191,$X191),0)</f>
        <v>0</v>
      </c>
      <c r="AG191" s="45">
        <f>IFERROR(IF(OR($S191&lt;&gt;"Ja",VLOOKUP($D191,Listen!$A$2:$F$45,6,0)="Nein"),$Y191,$X191),0)</f>
        <v>0</v>
      </c>
      <c r="AH191" s="47">
        <f t="shared" si="62"/>
        <v>0</v>
      </c>
      <c r="AI191" s="122">
        <f>IFERROR(IF(VLOOKUP($D191,Listen!$A$2:$F$45,6,0)="Ja",MAX(BC191:BD191),D_SAV!$BC191),0)</f>
        <v>0</v>
      </c>
      <c r="AJ191" s="47">
        <f t="shared" si="63"/>
        <v>0</v>
      </c>
      <c r="AL191" s="262">
        <f t="shared" si="64"/>
        <v>0</v>
      </c>
      <c r="AM191" s="129">
        <f t="shared" si="51"/>
        <v>0</v>
      </c>
      <c r="AN191" s="263">
        <f t="shared" si="65"/>
        <v>0</v>
      </c>
      <c r="AO191" s="262">
        <f t="shared" si="52"/>
        <v>0</v>
      </c>
      <c r="AP191" s="129">
        <f t="shared" si="53"/>
        <v>0</v>
      </c>
      <c r="AQ191" s="263">
        <f t="shared" si="66"/>
        <v>0</v>
      </c>
      <c r="AR191" s="262">
        <f t="shared" si="54"/>
        <v>0</v>
      </c>
      <c r="AS191" s="129">
        <f t="shared" si="55"/>
        <v>0</v>
      </c>
      <c r="AT191" s="263">
        <f t="shared" si="67"/>
        <v>0</v>
      </c>
      <c r="AU191" s="262">
        <f t="shared" si="56"/>
        <v>0</v>
      </c>
      <c r="AV191" s="129">
        <f t="shared" si="57"/>
        <v>0</v>
      </c>
      <c r="AW191" s="263">
        <f t="shared" si="68"/>
        <v>0</v>
      </c>
      <c r="AX191" s="262">
        <f t="shared" si="58"/>
        <v>0</v>
      </c>
      <c r="AY191" s="129">
        <f t="shared" si="59"/>
        <v>0</v>
      </c>
      <c r="AZ191" s="129">
        <f t="shared" si="69"/>
        <v>0</v>
      </c>
      <c r="BA191" s="263">
        <f>IFERROR(IF(VLOOKUP($D191,Listen!$A$2:$F$45,6,0)="Ja",AX191-MAX(AY191:AZ191),AX191-AY191),0)</f>
        <v>0</v>
      </c>
      <c r="BB191" s="262">
        <f t="shared" si="70"/>
        <v>0</v>
      </c>
      <c r="BC191" s="129">
        <f t="shared" si="60"/>
        <v>0</v>
      </c>
      <c r="BD191" s="129">
        <f t="shared" si="71"/>
        <v>0</v>
      </c>
      <c r="BE191" s="263">
        <f>IFERROR(IF(VLOOKUP($D191,Listen!$A$2:$F$45,6,0)="Ja",BB191-MAX(BC191:BD191),BB191-BC191),0)</f>
        <v>0</v>
      </c>
    </row>
    <row r="192" spans="1:57" x14ac:dyDescent="0.25">
      <c r="A192" s="189">
        <v>188</v>
      </c>
      <c r="B192" s="135" t="str">
        <f>IF(AND(E192&lt;&gt;0,D192&lt;&gt;0,F192&lt;&gt;0),IF(C192&lt;&gt;0,CONCATENATE(C192,"-AGr",VLOOKUP(D192,Listen!$A$2:$D$45,4,FALSE),"-",E192,"-",F192,),CONCATENATE("AGr",VLOOKUP(D192,Listen!$A$2:$D$45,4,FALSE),"-",E192,"-",F192)),"keine vollständige ID")</f>
        <v>keine vollständige ID</v>
      </c>
      <c r="C192" s="126"/>
      <c r="D192" s="275"/>
      <c r="E192" s="33"/>
      <c r="F192" s="130"/>
      <c r="G192" s="16"/>
      <c r="H192" s="16"/>
      <c r="I192" s="16"/>
      <c r="J192" s="16"/>
      <c r="K192" s="16"/>
      <c r="L192" s="94">
        <f>IF(E192&gt;A_Stammdaten!$B$10,0,G192+H192-J192)</f>
        <v>0</v>
      </c>
      <c r="M192" s="16"/>
      <c r="N192" s="16"/>
      <c r="O192" s="16"/>
      <c r="P192" s="54">
        <f t="shared" si="48"/>
        <v>0</v>
      </c>
      <c r="Q192" s="33"/>
      <c r="R192" s="33"/>
      <c r="S192" s="33"/>
      <c r="T192" s="33"/>
      <c r="U192" s="33"/>
      <c r="V192" s="33"/>
      <c r="W192" s="55" t="str">
        <f t="shared" si="49"/>
        <v>-</v>
      </c>
      <c r="X192" s="55" t="str">
        <f t="shared" si="50"/>
        <v>-</v>
      </c>
      <c r="Y192" s="55">
        <f>IF(ISBLANK($D192),0,VLOOKUP($D192,Listen!$A$2:$C$45,2,FALSE))</f>
        <v>0</v>
      </c>
      <c r="Z192" s="55">
        <f>IF(ISBLANK($D192),0,VLOOKUP($D192,Listen!$A$2:$C$45,3,FALSE))</f>
        <v>0</v>
      </c>
      <c r="AA192" s="45">
        <f t="shared" si="61"/>
        <v>0</v>
      </c>
      <c r="AB192" s="45">
        <f t="shared" si="61"/>
        <v>0</v>
      </c>
      <c r="AC192" s="45">
        <f>IFERROR(IF(OR($R192&lt;&gt;"Ja",VLOOKUP($D192,Listen!$A$2:$F$45,5,0)="Nein",E192&lt;IF(D192="LNG Anbindungsanlagen gemäß separater Festlegung",2022,2023)),$Y192,$W192),0)</f>
        <v>0</v>
      </c>
      <c r="AD192" s="45">
        <f>IFERROR(IF(OR($R192&lt;&gt;"Ja",VLOOKUP($D192,Listen!$A$2:$F$45,5,0)="Nein",E192&lt;IF(D192="LNG Anbindungsanlagen gemäß separater Festlegung",2022,2023)),$Y192,$W192),0)</f>
        <v>0</v>
      </c>
      <c r="AE192" s="45">
        <f>IFERROR(IF(OR($S192&lt;&gt;"Ja",VLOOKUP($D192,Listen!$A$2:$F$45,6,0)="Nein"),$Y192,$X192),0)</f>
        <v>0</v>
      </c>
      <c r="AF192" s="45">
        <f>IFERROR(IF(OR($S192&lt;&gt;"Ja",VLOOKUP($D192,Listen!$A$2:$F$45,6,0)="Nein"),$Y192,$X192),0)</f>
        <v>0</v>
      </c>
      <c r="AG192" s="45">
        <f>IFERROR(IF(OR($S192&lt;&gt;"Ja",VLOOKUP($D192,Listen!$A$2:$F$45,6,0)="Nein"),$Y192,$X192),0)</f>
        <v>0</v>
      </c>
      <c r="AH192" s="47">
        <f t="shared" si="62"/>
        <v>0</v>
      </c>
      <c r="AI192" s="122">
        <f>IFERROR(IF(VLOOKUP($D192,Listen!$A$2:$F$45,6,0)="Ja",MAX(BC192:BD192),D_SAV!$BC192),0)</f>
        <v>0</v>
      </c>
      <c r="AJ192" s="47">
        <f t="shared" si="63"/>
        <v>0</v>
      </c>
      <c r="AL192" s="262">
        <f t="shared" si="64"/>
        <v>0</v>
      </c>
      <c r="AM192" s="129">
        <f t="shared" si="51"/>
        <v>0</v>
      </c>
      <c r="AN192" s="263">
        <f t="shared" si="65"/>
        <v>0</v>
      </c>
      <c r="AO192" s="262">
        <f t="shared" si="52"/>
        <v>0</v>
      </c>
      <c r="AP192" s="129">
        <f t="shared" si="53"/>
        <v>0</v>
      </c>
      <c r="AQ192" s="263">
        <f t="shared" si="66"/>
        <v>0</v>
      </c>
      <c r="AR192" s="262">
        <f t="shared" si="54"/>
        <v>0</v>
      </c>
      <c r="AS192" s="129">
        <f t="shared" si="55"/>
        <v>0</v>
      </c>
      <c r="AT192" s="263">
        <f t="shared" si="67"/>
        <v>0</v>
      </c>
      <c r="AU192" s="262">
        <f t="shared" si="56"/>
        <v>0</v>
      </c>
      <c r="AV192" s="129">
        <f t="shared" si="57"/>
        <v>0</v>
      </c>
      <c r="AW192" s="263">
        <f t="shared" si="68"/>
        <v>0</v>
      </c>
      <c r="AX192" s="262">
        <f t="shared" si="58"/>
        <v>0</v>
      </c>
      <c r="AY192" s="129">
        <f t="shared" si="59"/>
        <v>0</v>
      </c>
      <c r="AZ192" s="129">
        <f t="shared" si="69"/>
        <v>0</v>
      </c>
      <c r="BA192" s="263">
        <f>IFERROR(IF(VLOOKUP($D192,Listen!$A$2:$F$45,6,0)="Ja",AX192-MAX(AY192:AZ192),AX192-AY192),0)</f>
        <v>0</v>
      </c>
      <c r="BB192" s="262">
        <f t="shared" si="70"/>
        <v>0</v>
      </c>
      <c r="BC192" s="129">
        <f t="shared" si="60"/>
        <v>0</v>
      </c>
      <c r="BD192" s="129">
        <f t="shared" si="71"/>
        <v>0</v>
      </c>
      <c r="BE192" s="263">
        <f>IFERROR(IF(VLOOKUP($D192,Listen!$A$2:$F$45,6,0)="Ja",BB192-MAX(BC192:BD192),BB192-BC192),0)</f>
        <v>0</v>
      </c>
    </row>
    <row r="193" spans="1:57" x14ac:dyDescent="0.25">
      <c r="A193" s="189">
        <v>189</v>
      </c>
      <c r="B193" s="135" t="str">
        <f>IF(AND(E193&lt;&gt;0,D193&lt;&gt;0,F193&lt;&gt;0),IF(C193&lt;&gt;0,CONCATENATE(C193,"-AGr",VLOOKUP(D193,Listen!$A$2:$D$45,4,FALSE),"-",E193,"-",F193,),CONCATENATE("AGr",VLOOKUP(D193,Listen!$A$2:$D$45,4,FALSE),"-",E193,"-",F193)),"keine vollständige ID")</f>
        <v>keine vollständige ID</v>
      </c>
      <c r="C193" s="126"/>
      <c r="D193" s="275"/>
      <c r="E193" s="33"/>
      <c r="F193" s="130"/>
      <c r="G193" s="16"/>
      <c r="H193" s="16"/>
      <c r="I193" s="16"/>
      <c r="J193" s="16"/>
      <c r="K193" s="16"/>
      <c r="L193" s="94">
        <f>IF(E193&gt;A_Stammdaten!$B$10,0,G193+H193-J193)</f>
        <v>0</v>
      </c>
      <c r="M193" s="16"/>
      <c r="N193" s="16"/>
      <c r="O193" s="16"/>
      <c r="P193" s="54">
        <f t="shared" si="48"/>
        <v>0</v>
      </c>
      <c r="Q193" s="33"/>
      <c r="R193" s="33"/>
      <c r="S193" s="33"/>
      <c r="T193" s="33"/>
      <c r="U193" s="33"/>
      <c r="V193" s="33"/>
      <c r="W193" s="55" t="str">
        <f t="shared" si="49"/>
        <v>-</v>
      </c>
      <c r="X193" s="55" t="str">
        <f t="shared" si="50"/>
        <v>-</v>
      </c>
      <c r="Y193" s="55">
        <f>IF(ISBLANK($D193),0,VLOOKUP($D193,Listen!$A$2:$C$45,2,FALSE))</f>
        <v>0</v>
      </c>
      <c r="Z193" s="55">
        <f>IF(ISBLANK($D193),0,VLOOKUP($D193,Listen!$A$2:$C$45,3,FALSE))</f>
        <v>0</v>
      </c>
      <c r="AA193" s="45">
        <f t="shared" si="61"/>
        <v>0</v>
      </c>
      <c r="AB193" s="45">
        <f t="shared" si="61"/>
        <v>0</v>
      </c>
      <c r="AC193" s="45">
        <f>IFERROR(IF(OR($R193&lt;&gt;"Ja",VLOOKUP($D193,Listen!$A$2:$F$45,5,0)="Nein",E193&lt;IF(D193="LNG Anbindungsanlagen gemäß separater Festlegung",2022,2023)),$Y193,$W193),0)</f>
        <v>0</v>
      </c>
      <c r="AD193" s="45">
        <f>IFERROR(IF(OR($R193&lt;&gt;"Ja",VLOOKUP($D193,Listen!$A$2:$F$45,5,0)="Nein",E193&lt;IF(D193="LNG Anbindungsanlagen gemäß separater Festlegung",2022,2023)),$Y193,$W193),0)</f>
        <v>0</v>
      </c>
      <c r="AE193" s="45">
        <f>IFERROR(IF(OR($S193&lt;&gt;"Ja",VLOOKUP($D193,Listen!$A$2:$F$45,6,0)="Nein"),$Y193,$X193),0)</f>
        <v>0</v>
      </c>
      <c r="AF193" s="45">
        <f>IFERROR(IF(OR($S193&lt;&gt;"Ja",VLOOKUP($D193,Listen!$A$2:$F$45,6,0)="Nein"),$Y193,$X193),0)</f>
        <v>0</v>
      </c>
      <c r="AG193" s="45">
        <f>IFERROR(IF(OR($S193&lt;&gt;"Ja",VLOOKUP($D193,Listen!$A$2:$F$45,6,0)="Nein"),$Y193,$X193),0)</f>
        <v>0</v>
      </c>
      <c r="AH193" s="47">
        <f t="shared" si="62"/>
        <v>0</v>
      </c>
      <c r="AI193" s="122">
        <f>IFERROR(IF(VLOOKUP($D193,Listen!$A$2:$F$45,6,0)="Ja",MAX(BC193:BD193),D_SAV!$BC193),0)</f>
        <v>0</v>
      </c>
      <c r="AJ193" s="47">
        <f t="shared" si="63"/>
        <v>0</v>
      </c>
      <c r="AL193" s="262">
        <f t="shared" si="64"/>
        <v>0</v>
      </c>
      <c r="AM193" s="129">
        <f t="shared" si="51"/>
        <v>0</v>
      </c>
      <c r="AN193" s="263">
        <f t="shared" si="65"/>
        <v>0</v>
      </c>
      <c r="AO193" s="262">
        <f t="shared" si="52"/>
        <v>0</v>
      </c>
      <c r="AP193" s="129">
        <f t="shared" si="53"/>
        <v>0</v>
      </c>
      <c r="AQ193" s="263">
        <f t="shared" si="66"/>
        <v>0</v>
      </c>
      <c r="AR193" s="262">
        <f t="shared" si="54"/>
        <v>0</v>
      </c>
      <c r="AS193" s="129">
        <f t="shared" si="55"/>
        <v>0</v>
      </c>
      <c r="AT193" s="263">
        <f t="shared" si="67"/>
        <v>0</v>
      </c>
      <c r="AU193" s="262">
        <f t="shared" si="56"/>
        <v>0</v>
      </c>
      <c r="AV193" s="129">
        <f t="shared" si="57"/>
        <v>0</v>
      </c>
      <c r="AW193" s="263">
        <f t="shared" si="68"/>
        <v>0</v>
      </c>
      <c r="AX193" s="262">
        <f t="shared" si="58"/>
        <v>0</v>
      </c>
      <c r="AY193" s="129">
        <f t="shared" si="59"/>
        <v>0</v>
      </c>
      <c r="AZ193" s="129">
        <f t="shared" si="69"/>
        <v>0</v>
      </c>
      <c r="BA193" s="263">
        <f>IFERROR(IF(VLOOKUP($D193,Listen!$A$2:$F$45,6,0)="Ja",AX193-MAX(AY193:AZ193),AX193-AY193),0)</f>
        <v>0</v>
      </c>
      <c r="BB193" s="262">
        <f t="shared" si="70"/>
        <v>0</v>
      </c>
      <c r="BC193" s="129">
        <f t="shared" si="60"/>
        <v>0</v>
      </c>
      <c r="BD193" s="129">
        <f t="shared" si="71"/>
        <v>0</v>
      </c>
      <c r="BE193" s="263">
        <f>IFERROR(IF(VLOOKUP($D193,Listen!$A$2:$F$45,6,0)="Ja",BB193-MAX(BC193:BD193),BB193-BC193),0)</f>
        <v>0</v>
      </c>
    </row>
    <row r="194" spans="1:57" x14ac:dyDescent="0.25">
      <c r="A194" s="189">
        <v>190</v>
      </c>
      <c r="B194" s="135" t="str">
        <f>IF(AND(E194&lt;&gt;0,D194&lt;&gt;0,F194&lt;&gt;0),IF(C194&lt;&gt;0,CONCATENATE(C194,"-AGr",VLOOKUP(D194,Listen!$A$2:$D$45,4,FALSE),"-",E194,"-",F194,),CONCATENATE("AGr",VLOOKUP(D194,Listen!$A$2:$D$45,4,FALSE),"-",E194,"-",F194)),"keine vollständige ID")</f>
        <v>keine vollständige ID</v>
      </c>
      <c r="C194" s="126"/>
      <c r="D194" s="275"/>
      <c r="E194" s="33"/>
      <c r="F194" s="130"/>
      <c r="G194" s="16"/>
      <c r="H194" s="16"/>
      <c r="I194" s="16"/>
      <c r="J194" s="16"/>
      <c r="K194" s="16"/>
      <c r="L194" s="94">
        <f>IF(E194&gt;A_Stammdaten!$B$10,0,G194+H194-J194)</f>
        <v>0</v>
      </c>
      <c r="M194" s="16"/>
      <c r="N194" s="16"/>
      <c r="O194" s="16"/>
      <c r="P194" s="54">
        <f t="shared" si="48"/>
        <v>0</v>
      </c>
      <c r="Q194" s="33"/>
      <c r="R194" s="33"/>
      <c r="S194" s="33"/>
      <c r="T194" s="33"/>
      <c r="U194" s="33"/>
      <c r="V194" s="33"/>
      <c r="W194" s="55" t="str">
        <f t="shared" si="49"/>
        <v>-</v>
      </c>
      <c r="X194" s="55" t="str">
        <f t="shared" si="50"/>
        <v>-</v>
      </c>
      <c r="Y194" s="55">
        <f>IF(ISBLANK($D194),0,VLOOKUP($D194,Listen!$A$2:$C$45,2,FALSE))</f>
        <v>0</v>
      </c>
      <c r="Z194" s="55">
        <f>IF(ISBLANK($D194),0,VLOOKUP($D194,Listen!$A$2:$C$45,3,FALSE))</f>
        <v>0</v>
      </c>
      <c r="AA194" s="45">
        <f t="shared" si="61"/>
        <v>0</v>
      </c>
      <c r="AB194" s="45">
        <f t="shared" si="61"/>
        <v>0</v>
      </c>
      <c r="AC194" s="45">
        <f>IFERROR(IF(OR($R194&lt;&gt;"Ja",VLOOKUP($D194,Listen!$A$2:$F$45,5,0)="Nein",E194&lt;IF(D194="LNG Anbindungsanlagen gemäß separater Festlegung",2022,2023)),$Y194,$W194),0)</f>
        <v>0</v>
      </c>
      <c r="AD194" s="45">
        <f>IFERROR(IF(OR($R194&lt;&gt;"Ja",VLOOKUP($D194,Listen!$A$2:$F$45,5,0)="Nein",E194&lt;IF(D194="LNG Anbindungsanlagen gemäß separater Festlegung",2022,2023)),$Y194,$W194),0)</f>
        <v>0</v>
      </c>
      <c r="AE194" s="45">
        <f>IFERROR(IF(OR($S194&lt;&gt;"Ja",VLOOKUP($D194,Listen!$A$2:$F$45,6,0)="Nein"),$Y194,$X194),0)</f>
        <v>0</v>
      </c>
      <c r="AF194" s="45">
        <f>IFERROR(IF(OR($S194&lt;&gt;"Ja",VLOOKUP($D194,Listen!$A$2:$F$45,6,0)="Nein"),$Y194,$X194),0)</f>
        <v>0</v>
      </c>
      <c r="AG194" s="45">
        <f>IFERROR(IF(OR($S194&lt;&gt;"Ja",VLOOKUP($D194,Listen!$A$2:$F$45,6,0)="Nein"),$Y194,$X194),0)</f>
        <v>0</v>
      </c>
      <c r="AH194" s="47">
        <f t="shared" si="62"/>
        <v>0</v>
      </c>
      <c r="AI194" s="122">
        <f>IFERROR(IF(VLOOKUP($D194,Listen!$A$2:$F$45,6,0)="Ja",MAX(BC194:BD194),D_SAV!$BC194),0)</f>
        <v>0</v>
      </c>
      <c r="AJ194" s="47">
        <f t="shared" si="63"/>
        <v>0</v>
      </c>
      <c r="AL194" s="262">
        <f t="shared" si="64"/>
        <v>0</v>
      </c>
      <c r="AM194" s="129">
        <f t="shared" si="51"/>
        <v>0</v>
      </c>
      <c r="AN194" s="263">
        <f t="shared" si="65"/>
        <v>0</v>
      </c>
      <c r="AO194" s="262">
        <f t="shared" si="52"/>
        <v>0</v>
      </c>
      <c r="AP194" s="129">
        <f t="shared" si="53"/>
        <v>0</v>
      </c>
      <c r="AQ194" s="263">
        <f t="shared" si="66"/>
        <v>0</v>
      </c>
      <c r="AR194" s="262">
        <f t="shared" si="54"/>
        <v>0</v>
      </c>
      <c r="AS194" s="129">
        <f t="shared" si="55"/>
        <v>0</v>
      </c>
      <c r="AT194" s="263">
        <f t="shared" si="67"/>
        <v>0</v>
      </c>
      <c r="AU194" s="262">
        <f t="shared" si="56"/>
        <v>0</v>
      </c>
      <c r="AV194" s="129">
        <f t="shared" si="57"/>
        <v>0</v>
      </c>
      <c r="AW194" s="263">
        <f t="shared" si="68"/>
        <v>0</v>
      </c>
      <c r="AX194" s="262">
        <f t="shared" si="58"/>
        <v>0</v>
      </c>
      <c r="AY194" s="129">
        <f t="shared" si="59"/>
        <v>0</v>
      </c>
      <c r="AZ194" s="129">
        <f t="shared" si="69"/>
        <v>0</v>
      </c>
      <c r="BA194" s="263">
        <f>IFERROR(IF(VLOOKUP($D194,Listen!$A$2:$F$45,6,0)="Ja",AX194-MAX(AY194:AZ194),AX194-AY194),0)</f>
        <v>0</v>
      </c>
      <c r="BB194" s="262">
        <f t="shared" si="70"/>
        <v>0</v>
      </c>
      <c r="BC194" s="129">
        <f t="shared" si="60"/>
        <v>0</v>
      </c>
      <c r="BD194" s="129">
        <f t="shared" si="71"/>
        <v>0</v>
      </c>
      <c r="BE194" s="263">
        <f>IFERROR(IF(VLOOKUP($D194,Listen!$A$2:$F$45,6,0)="Ja",BB194-MAX(BC194:BD194),BB194-BC194),0)</f>
        <v>0</v>
      </c>
    </row>
    <row r="195" spans="1:57" x14ac:dyDescent="0.25">
      <c r="A195" s="189">
        <v>191</v>
      </c>
      <c r="B195" s="135" t="str">
        <f>IF(AND(E195&lt;&gt;0,D195&lt;&gt;0,F195&lt;&gt;0),IF(C195&lt;&gt;0,CONCATENATE(C195,"-AGr",VLOOKUP(D195,Listen!$A$2:$D$45,4,FALSE),"-",E195,"-",F195,),CONCATENATE("AGr",VLOOKUP(D195,Listen!$A$2:$D$45,4,FALSE),"-",E195,"-",F195)),"keine vollständige ID")</f>
        <v>keine vollständige ID</v>
      </c>
      <c r="C195" s="126"/>
      <c r="D195" s="275"/>
      <c r="E195" s="33"/>
      <c r="F195" s="130"/>
      <c r="G195" s="16"/>
      <c r="H195" s="16"/>
      <c r="I195" s="16"/>
      <c r="J195" s="16"/>
      <c r="K195" s="16"/>
      <c r="L195" s="94">
        <f>IF(E195&gt;A_Stammdaten!$B$10,0,G195+H195-J195)</f>
        <v>0</v>
      </c>
      <c r="M195" s="16"/>
      <c r="N195" s="16"/>
      <c r="O195" s="16"/>
      <c r="P195" s="54">
        <f t="shared" si="48"/>
        <v>0</v>
      </c>
      <c r="Q195" s="33"/>
      <c r="R195" s="33"/>
      <c r="S195" s="33"/>
      <c r="T195" s="33"/>
      <c r="U195" s="33"/>
      <c r="V195" s="33"/>
      <c r="W195" s="55" t="str">
        <f t="shared" si="49"/>
        <v>-</v>
      </c>
      <c r="X195" s="55" t="str">
        <f t="shared" si="50"/>
        <v>-</v>
      </c>
      <c r="Y195" s="55">
        <f>IF(ISBLANK($D195),0,VLOOKUP($D195,Listen!$A$2:$C$45,2,FALSE))</f>
        <v>0</v>
      </c>
      <c r="Z195" s="55">
        <f>IF(ISBLANK($D195),0,VLOOKUP($D195,Listen!$A$2:$C$45,3,FALSE))</f>
        <v>0</v>
      </c>
      <c r="AA195" s="45">
        <f t="shared" si="61"/>
        <v>0</v>
      </c>
      <c r="AB195" s="45">
        <f t="shared" si="61"/>
        <v>0</v>
      </c>
      <c r="AC195" s="45">
        <f>IFERROR(IF(OR($R195&lt;&gt;"Ja",VLOOKUP($D195,Listen!$A$2:$F$45,5,0)="Nein",E195&lt;IF(D195="LNG Anbindungsanlagen gemäß separater Festlegung",2022,2023)),$Y195,$W195),0)</f>
        <v>0</v>
      </c>
      <c r="AD195" s="45">
        <f>IFERROR(IF(OR($R195&lt;&gt;"Ja",VLOOKUP($D195,Listen!$A$2:$F$45,5,0)="Nein",E195&lt;IF(D195="LNG Anbindungsanlagen gemäß separater Festlegung",2022,2023)),$Y195,$W195),0)</f>
        <v>0</v>
      </c>
      <c r="AE195" s="45">
        <f>IFERROR(IF(OR($S195&lt;&gt;"Ja",VLOOKUP($D195,Listen!$A$2:$F$45,6,0)="Nein"),$Y195,$X195),0)</f>
        <v>0</v>
      </c>
      <c r="AF195" s="45">
        <f>IFERROR(IF(OR($S195&lt;&gt;"Ja",VLOOKUP($D195,Listen!$A$2:$F$45,6,0)="Nein"),$Y195,$X195),0)</f>
        <v>0</v>
      </c>
      <c r="AG195" s="45">
        <f>IFERROR(IF(OR($S195&lt;&gt;"Ja",VLOOKUP($D195,Listen!$A$2:$F$45,6,0)="Nein"),$Y195,$X195),0)</f>
        <v>0</v>
      </c>
      <c r="AH195" s="47">
        <f t="shared" si="62"/>
        <v>0</v>
      </c>
      <c r="AI195" s="122">
        <f>IFERROR(IF(VLOOKUP($D195,Listen!$A$2:$F$45,6,0)="Ja",MAX(BC195:BD195),D_SAV!$BC195),0)</f>
        <v>0</v>
      </c>
      <c r="AJ195" s="47">
        <f t="shared" si="63"/>
        <v>0</v>
      </c>
      <c r="AL195" s="262">
        <f t="shared" si="64"/>
        <v>0</v>
      </c>
      <c r="AM195" s="129">
        <f t="shared" si="51"/>
        <v>0</v>
      </c>
      <c r="AN195" s="263">
        <f t="shared" si="65"/>
        <v>0</v>
      </c>
      <c r="AO195" s="262">
        <f t="shared" si="52"/>
        <v>0</v>
      </c>
      <c r="AP195" s="129">
        <f t="shared" si="53"/>
        <v>0</v>
      </c>
      <c r="AQ195" s="263">
        <f t="shared" si="66"/>
        <v>0</v>
      </c>
      <c r="AR195" s="262">
        <f t="shared" si="54"/>
        <v>0</v>
      </c>
      <c r="AS195" s="129">
        <f t="shared" si="55"/>
        <v>0</v>
      </c>
      <c r="AT195" s="263">
        <f t="shared" si="67"/>
        <v>0</v>
      </c>
      <c r="AU195" s="262">
        <f t="shared" si="56"/>
        <v>0</v>
      </c>
      <c r="AV195" s="129">
        <f t="shared" si="57"/>
        <v>0</v>
      </c>
      <c r="AW195" s="263">
        <f t="shared" si="68"/>
        <v>0</v>
      </c>
      <c r="AX195" s="262">
        <f t="shared" si="58"/>
        <v>0</v>
      </c>
      <c r="AY195" s="129">
        <f t="shared" si="59"/>
        <v>0</v>
      </c>
      <c r="AZ195" s="129">
        <f t="shared" si="69"/>
        <v>0</v>
      </c>
      <c r="BA195" s="263">
        <f>IFERROR(IF(VLOOKUP($D195,Listen!$A$2:$F$45,6,0)="Ja",AX195-MAX(AY195:AZ195),AX195-AY195),0)</f>
        <v>0</v>
      </c>
      <c r="BB195" s="262">
        <f t="shared" si="70"/>
        <v>0</v>
      </c>
      <c r="BC195" s="129">
        <f t="shared" si="60"/>
        <v>0</v>
      </c>
      <c r="BD195" s="129">
        <f t="shared" si="71"/>
        <v>0</v>
      </c>
      <c r="BE195" s="263">
        <f>IFERROR(IF(VLOOKUP($D195,Listen!$A$2:$F$45,6,0)="Ja",BB195-MAX(BC195:BD195),BB195-BC195),0)</f>
        <v>0</v>
      </c>
    </row>
    <row r="196" spans="1:57" x14ac:dyDescent="0.25">
      <c r="A196" s="189">
        <v>192</v>
      </c>
      <c r="B196" s="135" t="str">
        <f>IF(AND(E196&lt;&gt;0,D196&lt;&gt;0,F196&lt;&gt;0),IF(C196&lt;&gt;0,CONCATENATE(C196,"-AGr",VLOOKUP(D196,Listen!$A$2:$D$45,4,FALSE),"-",E196,"-",F196,),CONCATENATE("AGr",VLOOKUP(D196,Listen!$A$2:$D$45,4,FALSE),"-",E196,"-",F196)),"keine vollständige ID")</f>
        <v>keine vollständige ID</v>
      </c>
      <c r="C196" s="126"/>
      <c r="D196" s="275"/>
      <c r="E196" s="33"/>
      <c r="F196" s="130"/>
      <c r="G196" s="16"/>
      <c r="H196" s="16"/>
      <c r="I196" s="16"/>
      <c r="J196" s="16"/>
      <c r="K196" s="16"/>
      <c r="L196" s="94">
        <f>IF(E196&gt;A_Stammdaten!$B$10,0,G196+H196-J196)</f>
        <v>0</v>
      </c>
      <c r="M196" s="16"/>
      <c r="N196" s="16"/>
      <c r="O196" s="16"/>
      <c r="P196" s="54">
        <f t="shared" si="48"/>
        <v>0</v>
      </c>
      <c r="Q196" s="33"/>
      <c r="R196" s="33"/>
      <c r="S196" s="33"/>
      <c r="T196" s="33"/>
      <c r="U196" s="33"/>
      <c r="V196" s="33"/>
      <c r="W196" s="55" t="str">
        <f t="shared" si="49"/>
        <v>-</v>
      </c>
      <c r="X196" s="55" t="str">
        <f t="shared" si="50"/>
        <v>-</v>
      </c>
      <c r="Y196" s="55">
        <f>IF(ISBLANK($D196),0,VLOOKUP($D196,Listen!$A$2:$C$45,2,FALSE))</f>
        <v>0</v>
      </c>
      <c r="Z196" s="55">
        <f>IF(ISBLANK($D196),0,VLOOKUP($D196,Listen!$A$2:$C$45,3,FALSE))</f>
        <v>0</v>
      </c>
      <c r="AA196" s="45">
        <f t="shared" si="61"/>
        <v>0</v>
      </c>
      <c r="AB196" s="45">
        <f t="shared" si="61"/>
        <v>0</v>
      </c>
      <c r="AC196" s="45">
        <f>IFERROR(IF(OR($R196&lt;&gt;"Ja",VLOOKUP($D196,Listen!$A$2:$F$45,5,0)="Nein",E196&lt;IF(D196="LNG Anbindungsanlagen gemäß separater Festlegung",2022,2023)),$Y196,$W196),0)</f>
        <v>0</v>
      </c>
      <c r="AD196" s="45">
        <f>IFERROR(IF(OR($R196&lt;&gt;"Ja",VLOOKUP($D196,Listen!$A$2:$F$45,5,0)="Nein",E196&lt;IF(D196="LNG Anbindungsanlagen gemäß separater Festlegung",2022,2023)),$Y196,$W196),0)</f>
        <v>0</v>
      </c>
      <c r="AE196" s="45">
        <f>IFERROR(IF(OR($S196&lt;&gt;"Ja",VLOOKUP($D196,Listen!$A$2:$F$45,6,0)="Nein"),$Y196,$X196),0)</f>
        <v>0</v>
      </c>
      <c r="AF196" s="45">
        <f>IFERROR(IF(OR($S196&lt;&gt;"Ja",VLOOKUP($D196,Listen!$A$2:$F$45,6,0)="Nein"),$Y196,$X196),0)</f>
        <v>0</v>
      </c>
      <c r="AG196" s="45">
        <f>IFERROR(IF(OR($S196&lt;&gt;"Ja",VLOOKUP($D196,Listen!$A$2:$F$45,6,0)="Nein"),$Y196,$X196),0)</f>
        <v>0</v>
      </c>
      <c r="AH196" s="47">
        <f t="shared" si="62"/>
        <v>0</v>
      </c>
      <c r="AI196" s="122">
        <f>IFERROR(IF(VLOOKUP($D196,Listen!$A$2:$F$45,6,0)="Ja",MAX(BC196:BD196),D_SAV!$BC196),0)</f>
        <v>0</v>
      </c>
      <c r="AJ196" s="47">
        <f t="shared" si="63"/>
        <v>0</v>
      </c>
      <c r="AL196" s="262">
        <f t="shared" si="64"/>
        <v>0</v>
      </c>
      <c r="AM196" s="129">
        <f t="shared" si="51"/>
        <v>0</v>
      </c>
      <c r="AN196" s="263">
        <f t="shared" si="65"/>
        <v>0</v>
      </c>
      <c r="AO196" s="262">
        <f t="shared" si="52"/>
        <v>0</v>
      </c>
      <c r="AP196" s="129">
        <f t="shared" si="53"/>
        <v>0</v>
      </c>
      <c r="AQ196" s="263">
        <f t="shared" si="66"/>
        <v>0</v>
      </c>
      <c r="AR196" s="262">
        <f t="shared" si="54"/>
        <v>0</v>
      </c>
      <c r="AS196" s="129">
        <f t="shared" si="55"/>
        <v>0</v>
      </c>
      <c r="AT196" s="263">
        <f t="shared" si="67"/>
        <v>0</v>
      </c>
      <c r="AU196" s="262">
        <f t="shared" si="56"/>
        <v>0</v>
      </c>
      <c r="AV196" s="129">
        <f t="shared" si="57"/>
        <v>0</v>
      </c>
      <c r="AW196" s="263">
        <f t="shared" si="68"/>
        <v>0</v>
      </c>
      <c r="AX196" s="262">
        <f t="shared" si="58"/>
        <v>0</v>
      </c>
      <c r="AY196" s="129">
        <f t="shared" si="59"/>
        <v>0</v>
      </c>
      <c r="AZ196" s="129">
        <f t="shared" si="69"/>
        <v>0</v>
      </c>
      <c r="BA196" s="263">
        <f>IFERROR(IF(VLOOKUP($D196,Listen!$A$2:$F$45,6,0)="Ja",AX196-MAX(AY196:AZ196),AX196-AY196),0)</f>
        <v>0</v>
      </c>
      <c r="BB196" s="262">
        <f t="shared" si="70"/>
        <v>0</v>
      </c>
      <c r="BC196" s="129">
        <f t="shared" si="60"/>
        <v>0</v>
      </c>
      <c r="BD196" s="129">
        <f t="shared" si="71"/>
        <v>0</v>
      </c>
      <c r="BE196" s="263">
        <f>IFERROR(IF(VLOOKUP($D196,Listen!$A$2:$F$45,6,0)="Ja",BB196-MAX(BC196:BD196),BB196-BC196),0)</f>
        <v>0</v>
      </c>
    </row>
    <row r="197" spans="1:57" x14ac:dyDescent="0.25">
      <c r="A197" s="189">
        <v>193</v>
      </c>
      <c r="B197" s="135" t="str">
        <f>IF(AND(E197&lt;&gt;0,D197&lt;&gt;0,F197&lt;&gt;0),IF(C197&lt;&gt;0,CONCATENATE(C197,"-AGr",VLOOKUP(D197,Listen!$A$2:$D$45,4,FALSE),"-",E197,"-",F197,),CONCATENATE("AGr",VLOOKUP(D197,Listen!$A$2:$D$45,4,FALSE),"-",E197,"-",F197)),"keine vollständige ID")</f>
        <v>keine vollständige ID</v>
      </c>
      <c r="C197" s="126"/>
      <c r="D197" s="275"/>
      <c r="E197" s="33"/>
      <c r="F197" s="130"/>
      <c r="G197" s="16"/>
      <c r="H197" s="16"/>
      <c r="I197" s="16"/>
      <c r="J197" s="16"/>
      <c r="K197" s="16"/>
      <c r="L197" s="94">
        <f>IF(E197&gt;A_Stammdaten!$B$10,0,G197+H197-J197)</f>
        <v>0</v>
      </c>
      <c r="M197" s="16"/>
      <c r="N197" s="16"/>
      <c r="O197" s="16"/>
      <c r="P197" s="54">
        <f t="shared" ref="P197:P260" si="72">L197-SUM(M197:O197)</f>
        <v>0</v>
      </c>
      <c r="Q197" s="33"/>
      <c r="R197" s="33"/>
      <c r="S197" s="33"/>
      <c r="T197" s="33"/>
      <c r="U197" s="33"/>
      <c r="V197" s="33"/>
      <c r="W197" s="55" t="str">
        <f t="shared" ref="W197:W260" si="73">IF($R197="Ja",MIN(2044-$E197+1,Y197),"-")</f>
        <v>-</v>
      </c>
      <c r="X197" s="55" t="str">
        <f t="shared" ref="X197:X260" si="74">IF($V197="","-",MIN($V197-$E197+1,Y197))</f>
        <v>-</v>
      </c>
      <c r="Y197" s="55">
        <f>IF(ISBLANK($D197),0,VLOOKUP($D197,Listen!$A$2:$C$45,2,FALSE))</f>
        <v>0</v>
      </c>
      <c r="Z197" s="55">
        <f>IF(ISBLANK($D197),0,VLOOKUP($D197,Listen!$A$2:$C$45,3,FALSE))</f>
        <v>0</v>
      </c>
      <c r="AA197" s="45">
        <f t="shared" si="61"/>
        <v>0</v>
      </c>
      <c r="AB197" s="45">
        <f t="shared" si="61"/>
        <v>0</v>
      </c>
      <c r="AC197" s="45">
        <f>IFERROR(IF(OR($R197&lt;&gt;"Ja",VLOOKUP($D197,Listen!$A$2:$F$45,5,0)="Nein",E197&lt;IF(D197="LNG Anbindungsanlagen gemäß separater Festlegung",2022,2023)),$Y197,$W197),0)</f>
        <v>0</v>
      </c>
      <c r="AD197" s="45">
        <f>IFERROR(IF(OR($R197&lt;&gt;"Ja",VLOOKUP($D197,Listen!$A$2:$F$45,5,0)="Nein",E197&lt;IF(D197="LNG Anbindungsanlagen gemäß separater Festlegung",2022,2023)),$Y197,$W197),0)</f>
        <v>0</v>
      </c>
      <c r="AE197" s="45">
        <f>IFERROR(IF(OR($S197&lt;&gt;"Ja",VLOOKUP($D197,Listen!$A$2:$F$45,6,0)="Nein"),$Y197,$X197),0)</f>
        <v>0</v>
      </c>
      <c r="AF197" s="45">
        <f>IFERROR(IF(OR($S197&lt;&gt;"Ja",VLOOKUP($D197,Listen!$A$2:$F$45,6,0)="Nein"),$Y197,$X197),0)</f>
        <v>0</v>
      </c>
      <c r="AG197" s="45">
        <f>IFERROR(IF(OR($S197&lt;&gt;"Ja",VLOOKUP($D197,Listen!$A$2:$F$45,6,0)="Nein"),$Y197,$X197),0)</f>
        <v>0</v>
      </c>
      <c r="AH197" s="47">
        <f t="shared" si="62"/>
        <v>0</v>
      </c>
      <c r="AI197" s="122">
        <f>IFERROR(IF(VLOOKUP($D197,Listen!$A$2:$F$45,6,0)="Ja",MAX(BC197:BD197),D_SAV!$BC197),0)</f>
        <v>0</v>
      </c>
      <c r="AJ197" s="47">
        <f t="shared" si="63"/>
        <v>0</v>
      </c>
      <c r="AL197" s="262">
        <f t="shared" si="64"/>
        <v>0</v>
      </c>
      <c r="AM197" s="129">
        <f t="shared" ref="AM197:AM260" si="75">IF(AL197=0,0,IF($AA197-(AL$3-$E197)&lt;=0,AL197,AL197/($AA197-(AL$3-$E197))))</f>
        <v>0</v>
      </c>
      <c r="AN197" s="263">
        <f t="shared" si="65"/>
        <v>0</v>
      </c>
      <c r="AO197" s="262">
        <f t="shared" ref="AO197:AO260" si="76">AN197+IF($E197=AO$3,$P197,0)</f>
        <v>0</v>
      </c>
      <c r="AP197" s="129">
        <f t="shared" ref="AP197:AP260" si="77">IF(AO197=0,0,IF($AB197-(AO$3-$E197)&lt;=0,AO197,AO197/($AB197-(AO$3-$E197))))</f>
        <v>0</v>
      </c>
      <c r="AQ197" s="263">
        <f t="shared" si="66"/>
        <v>0</v>
      </c>
      <c r="AR197" s="262">
        <f t="shared" ref="AR197:AR260" si="78">AQ197+IF($E197=AR$3,$P197,0)</f>
        <v>0</v>
      </c>
      <c r="AS197" s="129">
        <f t="shared" ref="AS197:AS260" si="79">IF(AR197=0,0,IF($AC197-(AR$3-$E197)&lt;=0,AR197,AR197/($AC197-(AR$3-$E197))))</f>
        <v>0</v>
      </c>
      <c r="AT197" s="263">
        <f t="shared" si="67"/>
        <v>0</v>
      </c>
      <c r="AU197" s="262">
        <f t="shared" ref="AU197:AU260" si="80">AT197+IF($E197=AU$3,$P197,0)</f>
        <v>0</v>
      </c>
      <c r="AV197" s="129">
        <f t="shared" ref="AV197:AV260" si="81">IF(AU197=0,0,IF($AD197-(AU$3-$E197)&lt;=0,AU197,AU197/($AD197-(AU$3-$E197))))</f>
        <v>0</v>
      </c>
      <c r="AW197" s="263">
        <f t="shared" si="68"/>
        <v>0</v>
      </c>
      <c r="AX197" s="262">
        <f t="shared" ref="AX197:AX260" si="82">AW197+IF($E197=AX$3,$P197,0)</f>
        <v>0</v>
      </c>
      <c r="AY197" s="129">
        <f t="shared" ref="AY197:AY260" si="83">IF(AX197=0,0,IF($AE197-(AX$3-$E197)&lt;=0,AX197,AX197/($AE197-(AX$3-$E197))))</f>
        <v>0</v>
      </c>
      <c r="AZ197" s="129">
        <f t="shared" si="69"/>
        <v>0</v>
      </c>
      <c r="BA197" s="263">
        <f>IFERROR(IF(VLOOKUP($D197,Listen!$A$2:$F$45,6,0)="Ja",AX197-MAX(AY197:AZ197),AX197-AY197),0)</f>
        <v>0</v>
      </c>
      <c r="BB197" s="262">
        <f t="shared" si="70"/>
        <v>0</v>
      </c>
      <c r="BC197" s="129">
        <f t="shared" ref="BC197:BC260" si="84">IF(BB197=0,0,IF($AE197-(BB$3-$E197)&lt;=0,BB197,BB197/($AE197-(BB$3-$E197))))</f>
        <v>0</v>
      </c>
      <c r="BD197" s="129">
        <f t="shared" si="71"/>
        <v>0</v>
      </c>
      <c r="BE197" s="263">
        <f>IFERROR(IF(VLOOKUP($D197,Listen!$A$2:$F$45,6,0)="Ja",BB197-MAX(BC197:BD197),BB197-BC197),0)</f>
        <v>0</v>
      </c>
    </row>
    <row r="198" spans="1:57" x14ac:dyDescent="0.25">
      <c r="A198" s="189">
        <v>194</v>
      </c>
      <c r="B198" s="135" t="str">
        <f>IF(AND(E198&lt;&gt;0,D198&lt;&gt;0,F198&lt;&gt;0),IF(C198&lt;&gt;0,CONCATENATE(C198,"-AGr",VLOOKUP(D198,Listen!$A$2:$D$45,4,FALSE),"-",E198,"-",F198,),CONCATENATE("AGr",VLOOKUP(D198,Listen!$A$2:$D$45,4,FALSE),"-",E198,"-",F198)),"keine vollständige ID")</f>
        <v>keine vollständige ID</v>
      </c>
      <c r="C198" s="126"/>
      <c r="D198" s="275"/>
      <c r="E198" s="33"/>
      <c r="F198" s="130"/>
      <c r="G198" s="16"/>
      <c r="H198" s="16"/>
      <c r="I198" s="16"/>
      <c r="J198" s="16"/>
      <c r="K198" s="16"/>
      <c r="L198" s="94">
        <f>IF(E198&gt;A_Stammdaten!$B$10,0,G198+H198-J198)</f>
        <v>0</v>
      </c>
      <c r="M198" s="16"/>
      <c r="N198" s="16"/>
      <c r="O198" s="16"/>
      <c r="P198" s="54">
        <f t="shared" si="72"/>
        <v>0</v>
      </c>
      <c r="Q198" s="33"/>
      <c r="R198" s="33"/>
      <c r="S198" s="33"/>
      <c r="T198" s="33"/>
      <c r="U198" s="33"/>
      <c r="V198" s="33"/>
      <c r="W198" s="55" t="str">
        <f t="shared" si="73"/>
        <v>-</v>
      </c>
      <c r="X198" s="55" t="str">
        <f t="shared" si="74"/>
        <v>-</v>
      </c>
      <c r="Y198" s="55">
        <f>IF(ISBLANK($D198),0,VLOOKUP($D198,Listen!$A$2:$C$45,2,FALSE))</f>
        <v>0</v>
      </c>
      <c r="Z198" s="55">
        <f>IF(ISBLANK($D198),0,VLOOKUP($D198,Listen!$A$2:$C$45,3,FALSE))</f>
        <v>0</v>
      </c>
      <c r="AA198" s="45">
        <f t="shared" ref="AA198:AB261" si="85">IFERROR($Y198,0)</f>
        <v>0</v>
      </c>
      <c r="AB198" s="45">
        <f t="shared" si="85"/>
        <v>0</v>
      </c>
      <c r="AC198" s="45">
        <f>IFERROR(IF(OR($R198&lt;&gt;"Ja",VLOOKUP($D198,Listen!$A$2:$F$45,5,0)="Nein",E198&lt;IF(D198="LNG Anbindungsanlagen gemäß separater Festlegung",2022,2023)),$Y198,$W198),0)</f>
        <v>0</v>
      </c>
      <c r="AD198" s="45">
        <f>IFERROR(IF(OR($R198&lt;&gt;"Ja",VLOOKUP($D198,Listen!$A$2:$F$45,5,0)="Nein",E198&lt;IF(D198="LNG Anbindungsanlagen gemäß separater Festlegung",2022,2023)),$Y198,$W198),0)</f>
        <v>0</v>
      </c>
      <c r="AE198" s="45">
        <f>IFERROR(IF(OR($S198&lt;&gt;"Ja",VLOOKUP($D198,Listen!$A$2:$F$45,6,0)="Nein"),$Y198,$X198),0)</f>
        <v>0</v>
      </c>
      <c r="AF198" s="45">
        <f>IFERROR(IF(OR($S198&lt;&gt;"Ja",VLOOKUP($D198,Listen!$A$2:$F$45,6,0)="Nein"),$Y198,$X198),0)</f>
        <v>0</v>
      </c>
      <c r="AG198" s="45">
        <f>IFERROR(IF(OR($S198&lt;&gt;"Ja",VLOOKUP($D198,Listen!$A$2:$F$45,6,0)="Nein"),$Y198,$X198),0)</f>
        <v>0</v>
      </c>
      <c r="AH198" s="47">
        <f t="shared" ref="AH198:AH261" si="86">BB198</f>
        <v>0</v>
      </c>
      <c r="AI198" s="122">
        <f>IFERROR(IF(VLOOKUP($D198,Listen!$A$2:$F$45,6,0)="Ja",MAX(BC198:BD198),D_SAV!$BC198),0)</f>
        <v>0</v>
      </c>
      <c r="AJ198" s="47">
        <f t="shared" ref="AJ198:AJ261" si="87">BE198</f>
        <v>0</v>
      </c>
      <c r="AL198" s="262">
        <f t="shared" ref="AL198:AL261" si="88">IF($E198=AL$3,$P198,0)</f>
        <v>0</v>
      </c>
      <c r="AM198" s="129">
        <f t="shared" si="75"/>
        <v>0</v>
      </c>
      <c r="AN198" s="263">
        <f t="shared" ref="AN198:AN261" si="89">AL198-AM198</f>
        <v>0</v>
      </c>
      <c r="AO198" s="262">
        <f t="shared" si="76"/>
        <v>0</v>
      </c>
      <c r="AP198" s="129">
        <f t="shared" si="77"/>
        <v>0</v>
      </c>
      <c r="AQ198" s="263">
        <f t="shared" ref="AQ198:AQ261" si="90">AO198-AP198</f>
        <v>0</v>
      </c>
      <c r="AR198" s="262">
        <f t="shared" si="78"/>
        <v>0</v>
      </c>
      <c r="AS198" s="129">
        <f t="shared" si="79"/>
        <v>0</v>
      </c>
      <c r="AT198" s="263">
        <f t="shared" ref="AT198:AT261" si="91">AR198-AS198</f>
        <v>0</v>
      </c>
      <c r="AU198" s="262">
        <f t="shared" si="80"/>
        <v>0</v>
      </c>
      <c r="AV198" s="129">
        <f t="shared" si="81"/>
        <v>0</v>
      </c>
      <c r="AW198" s="263">
        <f t="shared" ref="AW198:AW261" si="92">AU198-AV198</f>
        <v>0</v>
      </c>
      <c r="AX198" s="262">
        <f t="shared" si="82"/>
        <v>0</v>
      </c>
      <c r="AY198" s="129">
        <f t="shared" si="83"/>
        <v>0</v>
      </c>
      <c r="AZ198" s="129">
        <f t="shared" ref="AZ198:AZ261" si="93">AX198*$U198/100</f>
        <v>0</v>
      </c>
      <c r="BA198" s="263">
        <f>IFERROR(IF(VLOOKUP($D198,Listen!$A$2:$F$45,6,0)="Ja",AX198-MAX(AY198:AZ198),AX198-AY198),0)</f>
        <v>0</v>
      </c>
      <c r="BB198" s="262">
        <f t="shared" ref="BB198:BB261" si="94">IF(E198=$BB$3,P198,Q198)</f>
        <v>0</v>
      </c>
      <c r="BC198" s="129">
        <f t="shared" si="84"/>
        <v>0</v>
      </c>
      <c r="BD198" s="129">
        <f t="shared" ref="BD198:BD261" si="95">BB198*$U198/100</f>
        <v>0</v>
      </c>
      <c r="BE198" s="263">
        <f>IFERROR(IF(VLOOKUP($D198,Listen!$A$2:$F$45,6,0)="Ja",BB198-MAX(BC198:BD198),BB198-BC198),0)</f>
        <v>0</v>
      </c>
    </row>
    <row r="199" spans="1:57" x14ac:dyDescent="0.25">
      <c r="A199" s="189">
        <v>195</v>
      </c>
      <c r="B199" s="135" t="str">
        <f>IF(AND(E199&lt;&gt;0,D199&lt;&gt;0,F199&lt;&gt;0),IF(C199&lt;&gt;0,CONCATENATE(C199,"-AGr",VLOOKUP(D199,Listen!$A$2:$D$45,4,FALSE),"-",E199,"-",F199,),CONCATENATE("AGr",VLOOKUP(D199,Listen!$A$2:$D$45,4,FALSE),"-",E199,"-",F199)),"keine vollständige ID")</f>
        <v>keine vollständige ID</v>
      </c>
      <c r="C199" s="126"/>
      <c r="D199" s="275"/>
      <c r="E199" s="33"/>
      <c r="F199" s="130"/>
      <c r="G199" s="16"/>
      <c r="H199" s="16"/>
      <c r="I199" s="16"/>
      <c r="J199" s="16"/>
      <c r="K199" s="16"/>
      <c r="L199" s="94">
        <f>IF(E199&gt;A_Stammdaten!$B$10,0,G199+H199-J199)</f>
        <v>0</v>
      </c>
      <c r="M199" s="16"/>
      <c r="N199" s="16"/>
      <c r="O199" s="16"/>
      <c r="P199" s="54">
        <f t="shared" si="72"/>
        <v>0</v>
      </c>
      <c r="Q199" s="33"/>
      <c r="R199" s="33"/>
      <c r="S199" s="33"/>
      <c r="T199" s="33"/>
      <c r="U199" s="33"/>
      <c r="V199" s="33"/>
      <c r="W199" s="55" t="str">
        <f t="shared" si="73"/>
        <v>-</v>
      </c>
      <c r="X199" s="55" t="str">
        <f t="shared" si="74"/>
        <v>-</v>
      </c>
      <c r="Y199" s="55">
        <f>IF(ISBLANK($D199),0,VLOOKUP($D199,Listen!$A$2:$C$45,2,FALSE))</f>
        <v>0</v>
      </c>
      <c r="Z199" s="55">
        <f>IF(ISBLANK($D199),0,VLOOKUP($D199,Listen!$A$2:$C$45,3,FALSE))</f>
        <v>0</v>
      </c>
      <c r="AA199" s="45">
        <f t="shared" si="85"/>
        <v>0</v>
      </c>
      <c r="AB199" s="45">
        <f t="shared" si="85"/>
        <v>0</v>
      </c>
      <c r="AC199" s="45">
        <f>IFERROR(IF(OR($R199&lt;&gt;"Ja",VLOOKUP($D199,Listen!$A$2:$F$45,5,0)="Nein",E199&lt;IF(D199="LNG Anbindungsanlagen gemäß separater Festlegung",2022,2023)),$Y199,$W199),0)</f>
        <v>0</v>
      </c>
      <c r="AD199" s="45">
        <f>IFERROR(IF(OR($R199&lt;&gt;"Ja",VLOOKUP($D199,Listen!$A$2:$F$45,5,0)="Nein",E199&lt;IF(D199="LNG Anbindungsanlagen gemäß separater Festlegung",2022,2023)),$Y199,$W199),0)</f>
        <v>0</v>
      </c>
      <c r="AE199" s="45">
        <f>IFERROR(IF(OR($S199&lt;&gt;"Ja",VLOOKUP($D199,Listen!$A$2:$F$45,6,0)="Nein"),$Y199,$X199),0)</f>
        <v>0</v>
      </c>
      <c r="AF199" s="45">
        <f>IFERROR(IF(OR($S199&lt;&gt;"Ja",VLOOKUP($D199,Listen!$A$2:$F$45,6,0)="Nein"),$Y199,$X199),0)</f>
        <v>0</v>
      </c>
      <c r="AG199" s="45">
        <f>IFERROR(IF(OR($S199&lt;&gt;"Ja",VLOOKUP($D199,Listen!$A$2:$F$45,6,0)="Nein"),$Y199,$X199),0)</f>
        <v>0</v>
      </c>
      <c r="AH199" s="47">
        <f t="shared" si="86"/>
        <v>0</v>
      </c>
      <c r="AI199" s="122">
        <f>IFERROR(IF(VLOOKUP($D199,Listen!$A$2:$F$45,6,0)="Ja",MAX(BC199:BD199),D_SAV!$BC199),0)</f>
        <v>0</v>
      </c>
      <c r="AJ199" s="47">
        <f t="shared" si="87"/>
        <v>0</v>
      </c>
      <c r="AL199" s="262">
        <f t="shared" si="88"/>
        <v>0</v>
      </c>
      <c r="AM199" s="129">
        <f t="shared" si="75"/>
        <v>0</v>
      </c>
      <c r="AN199" s="263">
        <f t="shared" si="89"/>
        <v>0</v>
      </c>
      <c r="AO199" s="262">
        <f t="shared" si="76"/>
        <v>0</v>
      </c>
      <c r="AP199" s="129">
        <f t="shared" si="77"/>
        <v>0</v>
      </c>
      <c r="AQ199" s="263">
        <f t="shared" si="90"/>
        <v>0</v>
      </c>
      <c r="AR199" s="262">
        <f t="shared" si="78"/>
        <v>0</v>
      </c>
      <c r="AS199" s="129">
        <f t="shared" si="79"/>
        <v>0</v>
      </c>
      <c r="AT199" s="263">
        <f t="shared" si="91"/>
        <v>0</v>
      </c>
      <c r="AU199" s="262">
        <f t="shared" si="80"/>
        <v>0</v>
      </c>
      <c r="AV199" s="129">
        <f t="shared" si="81"/>
        <v>0</v>
      </c>
      <c r="AW199" s="263">
        <f t="shared" si="92"/>
        <v>0</v>
      </c>
      <c r="AX199" s="262">
        <f t="shared" si="82"/>
        <v>0</v>
      </c>
      <c r="AY199" s="129">
        <f t="shared" si="83"/>
        <v>0</v>
      </c>
      <c r="AZ199" s="129">
        <f t="shared" si="93"/>
        <v>0</v>
      </c>
      <c r="BA199" s="263">
        <f>IFERROR(IF(VLOOKUP($D199,Listen!$A$2:$F$45,6,0)="Ja",AX199-MAX(AY199:AZ199),AX199-AY199),0)</f>
        <v>0</v>
      </c>
      <c r="BB199" s="262">
        <f t="shared" si="94"/>
        <v>0</v>
      </c>
      <c r="BC199" s="129">
        <f t="shared" si="84"/>
        <v>0</v>
      </c>
      <c r="BD199" s="129">
        <f t="shared" si="95"/>
        <v>0</v>
      </c>
      <c r="BE199" s="263">
        <f>IFERROR(IF(VLOOKUP($D199,Listen!$A$2:$F$45,6,0)="Ja",BB199-MAX(BC199:BD199),BB199-BC199),0)</f>
        <v>0</v>
      </c>
    </row>
    <row r="200" spans="1:57" x14ac:dyDescent="0.25">
      <c r="A200" s="189">
        <v>196</v>
      </c>
      <c r="B200" s="135" t="str">
        <f>IF(AND(E200&lt;&gt;0,D200&lt;&gt;0,F200&lt;&gt;0),IF(C200&lt;&gt;0,CONCATENATE(C200,"-AGr",VLOOKUP(D200,Listen!$A$2:$D$45,4,FALSE),"-",E200,"-",F200,),CONCATENATE("AGr",VLOOKUP(D200,Listen!$A$2:$D$45,4,FALSE),"-",E200,"-",F200)),"keine vollständige ID")</f>
        <v>keine vollständige ID</v>
      </c>
      <c r="C200" s="126"/>
      <c r="D200" s="275"/>
      <c r="E200" s="33"/>
      <c r="F200" s="130"/>
      <c r="G200" s="16"/>
      <c r="H200" s="16"/>
      <c r="I200" s="16"/>
      <c r="J200" s="16"/>
      <c r="K200" s="16"/>
      <c r="L200" s="94">
        <f>IF(E200&gt;A_Stammdaten!$B$10,0,G200+H200-J200)</f>
        <v>0</v>
      </c>
      <c r="M200" s="16"/>
      <c r="N200" s="16"/>
      <c r="O200" s="16"/>
      <c r="P200" s="54">
        <f t="shared" si="72"/>
        <v>0</v>
      </c>
      <c r="Q200" s="33"/>
      <c r="R200" s="33"/>
      <c r="S200" s="33"/>
      <c r="T200" s="33"/>
      <c r="U200" s="33"/>
      <c r="V200" s="33"/>
      <c r="W200" s="55" t="str">
        <f t="shared" si="73"/>
        <v>-</v>
      </c>
      <c r="X200" s="55" t="str">
        <f t="shared" si="74"/>
        <v>-</v>
      </c>
      <c r="Y200" s="55">
        <f>IF(ISBLANK($D200),0,VLOOKUP($D200,Listen!$A$2:$C$45,2,FALSE))</f>
        <v>0</v>
      </c>
      <c r="Z200" s="55">
        <f>IF(ISBLANK($D200),0,VLOOKUP($D200,Listen!$A$2:$C$45,3,FALSE))</f>
        <v>0</v>
      </c>
      <c r="AA200" s="45">
        <f t="shared" si="85"/>
        <v>0</v>
      </c>
      <c r="AB200" s="45">
        <f t="shared" si="85"/>
        <v>0</v>
      </c>
      <c r="AC200" s="45">
        <f>IFERROR(IF(OR($R200&lt;&gt;"Ja",VLOOKUP($D200,Listen!$A$2:$F$45,5,0)="Nein",E200&lt;IF(D200="LNG Anbindungsanlagen gemäß separater Festlegung",2022,2023)),$Y200,$W200),0)</f>
        <v>0</v>
      </c>
      <c r="AD200" s="45">
        <f>IFERROR(IF(OR($R200&lt;&gt;"Ja",VLOOKUP($D200,Listen!$A$2:$F$45,5,0)="Nein",E200&lt;IF(D200="LNG Anbindungsanlagen gemäß separater Festlegung",2022,2023)),$Y200,$W200),0)</f>
        <v>0</v>
      </c>
      <c r="AE200" s="45">
        <f>IFERROR(IF(OR($S200&lt;&gt;"Ja",VLOOKUP($D200,Listen!$A$2:$F$45,6,0)="Nein"),$Y200,$X200),0)</f>
        <v>0</v>
      </c>
      <c r="AF200" s="45">
        <f>IFERROR(IF(OR($S200&lt;&gt;"Ja",VLOOKUP($D200,Listen!$A$2:$F$45,6,0)="Nein"),$Y200,$X200),0)</f>
        <v>0</v>
      </c>
      <c r="AG200" s="45">
        <f>IFERROR(IF(OR($S200&lt;&gt;"Ja",VLOOKUP($D200,Listen!$A$2:$F$45,6,0)="Nein"),$Y200,$X200),0)</f>
        <v>0</v>
      </c>
      <c r="AH200" s="47">
        <f t="shared" si="86"/>
        <v>0</v>
      </c>
      <c r="AI200" s="122">
        <f>IFERROR(IF(VLOOKUP($D200,Listen!$A$2:$F$45,6,0)="Ja",MAX(BC200:BD200),D_SAV!$BC200),0)</f>
        <v>0</v>
      </c>
      <c r="AJ200" s="47">
        <f t="shared" si="87"/>
        <v>0</v>
      </c>
      <c r="AL200" s="262">
        <f t="shared" si="88"/>
        <v>0</v>
      </c>
      <c r="AM200" s="129">
        <f t="shared" si="75"/>
        <v>0</v>
      </c>
      <c r="AN200" s="263">
        <f t="shared" si="89"/>
        <v>0</v>
      </c>
      <c r="AO200" s="262">
        <f t="shared" si="76"/>
        <v>0</v>
      </c>
      <c r="AP200" s="129">
        <f t="shared" si="77"/>
        <v>0</v>
      </c>
      <c r="AQ200" s="263">
        <f t="shared" si="90"/>
        <v>0</v>
      </c>
      <c r="AR200" s="262">
        <f t="shared" si="78"/>
        <v>0</v>
      </c>
      <c r="AS200" s="129">
        <f t="shared" si="79"/>
        <v>0</v>
      </c>
      <c r="AT200" s="263">
        <f t="shared" si="91"/>
        <v>0</v>
      </c>
      <c r="AU200" s="262">
        <f t="shared" si="80"/>
        <v>0</v>
      </c>
      <c r="AV200" s="129">
        <f t="shared" si="81"/>
        <v>0</v>
      </c>
      <c r="AW200" s="263">
        <f t="shared" si="92"/>
        <v>0</v>
      </c>
      <c r="AX200" s="262">
        <f t="shared" si="82"/>
        <v>0</v>
      </c>
      <c r="AY200" s="129">
        <f t="shared" si="83"/>
        <v>0</v>
      </c>
      <c r="AZ200" s="129">
        <f t="shared" si="93"/>
        <v>0</v>
      </c>
      <c r="BA200" s="263">
        <f>IFERROR(IF(VLOOKUP($D200,Listen!$A$2:$F$45,6,0)="Ja",AX200-MAX(AY200:AZ200),AX200-AY200),0)</f>
        <v>0</v>
      </c>
      <c r="BB200" s="262">
        <f t="shared" si="94"/>
        <v>0</v>
      </c>
      <c r="BC200" s="129">
        <f t="shared" si="84"/>
        <v>0</v>
      </c>
      <c r="BD200" s="129">
        <f t="shared" si="95"/>
        <v>0</v>
      </c>
      <c r="BE200" s="263">
        <f>IFERROR(IF(VLOOKUP($D200,Listen!$A$2:$F$45,6,0)="Ja",BB200-MAX(BC200:BD200),BB200-BC200),0)</f>
        <v>0</v>
      </c>
    </row>
    <row r="201" spans="1:57" x14ac:dyDescent="0.25">
      <c r="A201" s="189">
        <v>197</v>
      </c>
      <c r="B201" s="135" t="str">
        <f>IF(AND(E201&lt;&gt;0,D201&lt;&gt;0,F201&lt;&gt;0),IF(C201&lt;&gt;0,CONCATENATE(C201,"-AGr",VLOOKUP(D201,Listen!$A$2:$D$45,4,FALSE),"-",E201,"-",F201,),CONCATENATE("AGr",VLOOKUP(D201,Listen!$A$2:$D$45,4,FALSE),"-",E201,"-",F201)),"keine vollständige ID")</f>
        <v>keine vollständige ID</v>
      </c>
      <c r="C201" s="126"/>
      <c r="D201" s="275"/>
      <c r="E201" s="33"/>
      <c r="F201" s="130"/>
      <c r="G201" s="16"/>
      <c r="H201" s="16"/>
      <c r="I201" s="16"/>
      <c r="J201" s="16"/>
      <c r="K201" s="16"/>
      <c r="L201" s="94">
        <f>IF(E201&gt;A_Stammdaten!$B$10,0,G201+H201-J201)</f>
        <v>0</v>
      </c>
      <c r="M201" s="16"/>
      <c r="N201" s="16"/>
      <c r="O201" s="16"/>
      <c r="P201" s="54">
        <f t="shared" si="72"/>
        <v>0</v>
      </c>
      <c r="Q201" s="33"/>
      <c r="R201" s="33"/>
      <c r="S201" s="33"/>
      <c r="T201" s="33"/>
      <c r="U201" s="33"/>
      <c r="V201" s="33"/>
      <c r="W201" s="55" t="str">
        <f t="shared" si="73"/>
        <v>-</v>
      </c>
      <c r="X201" s="55" t="str">
        <f t="shared" si="74"/>
        <v>-</v>
      </c>
      <c r="Y201" s="55">
        <f>IF(ISBLANK($D201),0,VLOOKUP($D201,Listen!$A$2:$C$45,2,FALSE))</f>
        <v>0</v>
      </c>
      <c r="Z201" s="55">
        <f>IF(ISBLANK($D201),0,VLOOKUP($D201,Listen!$A$2:$C$45,3,FALSE))</f>
        <v>0</v>
      </c>
      <c r="AA201" s="45">
        <f t="shared" si="85"/>
        <v>0</v>
      </c>
      <c r="AB201" s="45">
        <f t="shared" si="85"/>
        <v>0</v>
      </c>
      <c r="AC201" s="45">
        <f>IFERROR(IF(OR($R201&lt;&gt;"Ja",VLOOKUP($D201,Listen!$A$2:$F$45,5,0)="Nein",E201&lt;IF(D201="LNG Anbindungsanlagen gemäß separater Festlegung",2022,2023)),$Y201,$W201),0)</f>
        <v>0</v>
      </c>
      <c r="AD201" s="45">
        <f>IFERROR(IF(OR($R201&lt;&gt;"Ja",VLOOKUP($D201,Listen!$A$2:$F$45,5,0)="Nein",E201&lt;IF(D201="LNG Anbindungsanlagen gemäß separater Festlegung",2022,2023)),$Y201,$W201),0)</f>
        <v>0</v>
      </c>
      <c r="AE201" s="45">
        <f>IFERROR(IF(OR($S201&lt;&gt;"Ja",VLOOKUP($D201,Listen!$A$2:$F$45,6,0)="Nein"),$Y201,$X201),0)</f>
        <v>0</v>
      </c>
      <c r="AF201" s="45">
        <f>IFERROR(IF(OR($S201&lt;&gt;"Ja",VLOOKUP($D201,Listen!$A$2:$F$45,6,0)="Nein"),$Y201,$X201),0)</f>
        <v>0</v>
      </c>
      <c r="AG201" s="45">
        <f>IFERROR(IF(OR($S201&lt;&gt;"Ja",VLOOKUP($D201,Listen!$A$2:$F$45,6,0)="Nein"),$Y201,$X201),0)</f>
        <v>0</v>
      </c>
      <c r="AH201" s="47">
        <f t="shared" si="86"/>
        <v>0</v>
      </c>
      <c r="AI201" s="122">
        <f>IFERROR(IF(VLOOKUP($D201,Listen!$A$2:$F$45,6,0)="Ja",MAX(BC201:BD201),D_SAV!$BC201),0)</f>
        <v>0</v>
      </c>
      <c r="AJ201" s="47">
        <f t="shared" si="87"/>
        <v>0</v>
      </c>
      <c r="AL201" s="262">
        <f t="shared" si="88"/>
        <v>0</v>
      </c>
      <c r="AM201" s="129">
        <f t="shared" si="75"/>
        <v>0</v>
      </c>
      <c r="AN201" s="263">
        <f t="shared" si="89"/>
        <v>0</v>
      </c>
      <c r="AO201" s="262">
        <f t="shared" si="76"/>
        <v>0</v>
      </c>
      <c r="AP201" s="129">
        <f t="shared" si="77"/>
        <v>0</v>
      </c>
      <c r="AQ201" s="263">
        <f t="shared" si="90"/>
        <v>0</v>
      </c>
      <c r="AR201" s="262">
        <f t="shared" si="78"/>
        <v>0</v>
      </c>
      <c r="AS201" s="129">
        <f t="shared" si="79"/>
        <v>0</v>
      </c>
      <c r="AT201" s="263">
        <f t="shared" si="91"/>
        <v>0</v>
      </c>
      <c r="AU201" s="262">
        <f t="shared" si="80"/>
        <v>0</v>
      </c>
      <c r="AV201" s="129">
        <f t="shared" si="81"/>
        <v>0</v>
      </c>
      <c r="AW201" s="263">
        <f t="shared" si="92"/>
        <v>0</v>
      </c>
      <c r="AX201" s="262">
        <f t="shared" si="82"/>
        <v>0</v>
      </c>
      <c r="AY201" s="129">
        <f t="shared" si="83"/>
        <v>0</v>
      </c>
      <c r="AZ201" s="129">
        <f t="shared" si="93"/>
        <v>0</v>
      </c>
      <c r="BA201" s="263">
        <f>IFERROR(IF(VLOOKUP($D201,Listen!$A$2:$F$45,6,0)="Ja",AX201-MAX(AY201:AZ201),AX201-AY201),0)</f>
        <v>0</v>
      </c>
      <c r="BB201" s="262">
        <f t="shared" si="94"/>
        <v>0</v>
      </c>
      <c r="BC201" s="129">
        <f t="shared" si="84"/>
        <v>0</v>
      </c>
      <c r="BD201" s="129">
        <f t="shared" si="95"/>
        <v>0</v>
      </c>
      <c r="BE201" s="263">
        <f>IFERROR(IF(VLOOKUP($D201,Listen!$A$2:$F$45,6,0)="Ja",BB201-MAX(BC201:BD201),BB201-BC201),0)</f>
        <v>0</v>
      </c>
    </row>
    <row r="202" spans="1:57" x14ac:dyDescent="0.25">
      <c r="A202" s="189">
        <v>198</v>
      </c>
      <c r="B202" s="135" t="str">
        <f>IF(AND(E202&lt;&gt;0,D202&lt;&gt;0,F202&lt;&gt;0),IF(C202&lt;&gt;0,CONCATENATE(C202,"-AGr",VLOOKUP(D202,Listen!$A$2:$D$45,4,FALSE),"-",E202,"-",F202,),CONCATENATE("AGr",VLOOKUP(D202,Listen!$A$2:$D$45,4,FALSE),"-",E202,"-",F202)),"keine vollständige ID")</f>
        <v>keine vollständige ID</v>
      </c>
      <c r="C202" s="126"/>
      <c r="D202" s="275"/>
      <c r="E202" s="33"/>
      <c r="F202" s="130"/>
      <c r="G202" s="16"/>
      <c r="H202" s="16"/>
      <c r="I202" s="16"/>
      <c r="J202" s="16"/>
      <c r="K202" s="16"/>
      <c r="L202" s="94">
        <f>IF(E202&gt;A_Stammdaten!$B$10,0,G202+H202-J202)</f>
        <v>0</v>
      </c>
      <c r="M202" s="16"/>
      <c r="N202" s="16"/>
      <c r="O202" s="16"/>
      <c r="P202" s="54">
        <f t="shared" si="72"/>
        <v>0</v>
      </c>
      <c r="Q202" s="33"/>
      <c r="R202" s="33"/>
      <c r="S202" s="33"/>
      <c r="T202" s="33"/>
      <c r="U202" s="33"/>
      <c r="V202" s="33"/>
      <c r="W202" s="55" t="str">
        <f t="shared" si="73"/>
        <v>-</v>
      </c>
      <c r="X202" s="55" t="str">
        <f t="shared" si="74"/>
        <v>-</v>
      </c>
      <c r="Y202" s="55">
        <f>IF(ISBLANK($D202),0,VLOOKUP($D202,Listen!$A$2:$C$45,2,FALSE))</f>
        <v>0</v>
      </c>
      <c r="Z202" s="55">
        <f>IF(ISBLANK($D202),0,VLOOKUP($D202,Listen!$A$2:$C$45,3,FALSE))</f>
        <v>0</v>
      </c>
      <c r="AA202" s="45">
        <f t="shared" si="85"/>
        <v>0</v>
      </c>
      <c r="AB202" s="45">
        <f t="shared" si="85"/>
        <v>0</v>
      </c>
      <c r="AC202" s="45">
        <f>IFERROR(IF(OR($R202&lt;&gt;"Ja",VLOOKUP($D202,Listen!$A$2:$F$45,5,0)="Nein",E202&lt;IF(D202="LNG Anbindungsanlagen gemäß separater Festlegung",2022,2023)),$Y202,$W202),0)</f>
        <v>0</v>
      </c>
      <c r="AD202" s="45">
        <f>IFERROR(IF(OR($R202&lt;&gt;"Ja",VLOOKUP($D202,Listen!$A$2:$F$45,5,0)="Nein",E202&lt;IF(D202="LNG Anbindungsanlagen gemäß separater Festlegung",2022,2023)),$Y202,$W202),0)</f>
        <v>0</v>
      </c>
      <c r="AE202" s="45">
        <f>IFERROR(IF(OR($S202&lt;&gt;"Ja",VLOOKUP($D202,Listen!$A$2:$F$45,6,0)="Nein"),$Y202,$X202),0)</f>
        <v>0</v>
      </c>
      <c r="AF202" s="45">
        <f>IFERROR(IF(OR($S202&lt;&gt;"Ja",VLOOKUP($D202,Listen!$A$2:$F$45,6,0)="Nein"),$Y202,$X202),0)</f>
        <v>0</v>
      </c>
      <c r="AG202" s="45">
        <f>IFERROR(IF(OR($S202&lt;&gt;"Ja",VLOOKUP($D202,Listen!$A$2:$F$45,6,0)="Nein"),$Y202,$X202),0)</f>
        <v>0</v>
      </c>
      <c r="AH202" s="47">
        <f t="shared" si="86"/>
        <v>0</v>
      </c>
      <c r="AI202" s="122">
        <f>IFERROR(IF(VLOOKUP($D202,Listen!$A$2:$F$45,6,0)="Ja",MAX(BC202:BD202),D_SAV!$BC202),0)</f>
        <v>0</v>
      </c>
      <c r="AJ202" s="47">
        <f t="shared" si="87"/>
        <v>0</v>
      </c>
      <c r="AL202" s="262">
        <f t="shared" si="88"/>
        <v>0</v>
      </c>
      <c r="AM202" s="129">
        <f t="shared" si="75"/>
        <v>0</v>
      </c>
      <c r="AN202" s="263">
        <f t="shared" si="89"/>
        <v>0</v>
      </c>
      <c r="AO202" s="262">
        <f t="shared" si="76"/>
        <v>0</v>
      </c>
      <c r="AP202" s="129">
        <f t="shared" si="77"/>
        <v>0</v>
      </c>
      <c r="AQ202" s="263">
        <f t="shared" si="90"/>
        <v>0</v>
      </c>
      <c r="AR202" s="262">
        <f t="shared" si="78"/>
        <v>0</v>
      </c>
      <c r="AS202" s="129">
        <f t="shared" si="79"/>
        <v>0</v>
      </c>
      <c r="AT202" s="263">
        <f t="shared" si="91"/>
        <v>0</v>
      </c>
      <c r="AU202" s="262">
        <f t="shared" si="80"/>
        <v>0</v>
      </c>
      <c r="AV202" s="129">
        <f t="shared" si="81"/>
        <v>0</v>
      </c>
      <c r="AW202" s="263">
        <f t="shared" si="92"/>
        <v>0</v>
      </c>
      <c r="AX202" s="262">
        <f t="shared" si="82"/>
        <v>0</v>
      </c>
      <c r="AY202" s="129">
        <f t="shared" si="83"/>
        <v>0</v>
      </c>
      <c r="AZ202" s="129">
        <f t="shared" si="93"/>
        <v>0</v>
      </c>
      <c r="BA202" s="263">
        <f>IFERROR(IF(VLOOKUP($D202,Listen!$A$2:$F$45,6,0)="Ja",AX202-MAX(AY202:AZ202),AX202-AY202),0)</f>
        <v>0</v>
      </c>
      <c r="BB202" s="262">
        <f t="shared" si="94"/>
        <v>0</v>
      </c>
      <c r="BC202" s="129">
        <f t="shared" si="84"/>
        <v>0</v>
      </c>
      <c r="BD202" s="129">
        <f t="shared" si="95"/>
        <v>0</v>
      </c>
      <c r="BE202" s="263">
        <f>IFERROR(IF(VLOOKUP($D202,Listen!$A$2:$F$45,6,0)="Ja",BB202-MAX(BC202:BD202),BB202-BC202),0)</f>
        <v>0</v>
      </c>
    </row>
    <row r="203" spans="1:57" x14ac:dyDescent="0.25">
      <c r="A203" s="189">
        <v>199</v>
      </c>
      <c r="B203" s="135" t="str">
        <f>IF(AND(E203&lt;&gt;0,D203&lt;&gt;0,F203&lt;&gt;0),IF(C203&lt;&gt;0,CONCATENATE(C203,"-AGr",VLOOKUP(D203,Listen!$A$2:$D$45,4,FALSE),"-",E203,"-",F203,),CONCATENATE("AGr",VLOOKUP(D203,Listen!$A$2:$D$45,4,FALSE),"-",E203,"-",F203)),"keine vollständige ID")</f>
        <v>keine vollständige ID</v>
      </c>
      <c r="C203" s="126"/>
      <c r="D203" s="275"/>
      <c r="E203" s="33"/>
      <c r="F203" s="130"/>
      <c r="G203" s="16"/>
      <c r="H203" s="16"/>
      <c r="I203" s="16"/>
      <c r="J203" s="16"/>
      <c r="K203" s="16"/>
      <c r="L203" s="94">
        <f>IF(E203&gt;A_Stammdaten!$B$10,0,G203+H203-J203)</f>
        <v>0</v>
      </c>
      <c r="M203" s="16"/>
      <c r="N203" s="16"/>
      <c r="O203" s="16"/>
      <c r="P203" s="54">
        <f t="shared" si="72"/>
        <v>0</v>
      </c>
      <c r="Q203" s="33"/>
      <c r="R203" s="33"/>
      <c r="S203" s="33"/>
      <c r="T203" s="33"/>
      <c r="U203" s="33"/>
      <c r="V203" s="33"/>
      <c r="W203" s="55" t="str">
        <f t="shared" si="73"/>
        <v>-</v>
      </c>
      <c r="X203" s="55" t="str">
        <f t="shared" si="74"/>
        <v>-</v>
      </c>
      <c r="Y203" s="55">
        <f>IF(ISBLANK($D203),0,VLOOKUP($D203,Listen!$A$2:$C$45,2,FALSE))</f>
        <v>0</v>
      </c>
      <c r="Z203" s="55">
        <f>IF(ISBLANK($D203),0,VLOOKUP($D203,Listen!$A$2:$C$45,3,FALSE))</f>
        <v>0</v>
      </c>
      <c r="AA203" s="45">
        <f t="shared" si="85"/>
        <v>0</v>
      </c>
      <c r="AB203" s="45">
        <f t="shared" si="85"/>
        <v>0</v>
      </c>
      <c r="AC203" s="45">
        <f>IFERROR(IF(OR($R203&lt;&gt;"Ja",VLOOKUP($D203,Listen!$A$2:$F$45,5,0)="Nein",E203&lt;IF(D203="LNG Anbindungsanlagen gemäß separater Festlegung",2022,2023)),$Y203,$W203),0)</f>
        <v>0</v>
      </c>
      <c r="AD203" s="45">
        <f>IFERROR(IF(OR($R203&lt;&gt;"Ja",VLOOKUP($D203,Listen!$A$2:$F$45,5,0)="Nein",E203&lt;IF(D203="LNG Anbindungsanlagen gemäß separater Festlegung",2022,2023)),$Y203,$W203),0)</f>
        <v>0</v>
      </c>
      <c r="AE203" s="45">
        <f>IFERROR(IF(OR($S203&lt;&gt;"Ja",VLOOKUP($D203,Listen!$A$2:$F$45,6,0)="Nein"),$Y203,$X203),0)</f>
        <v>0</v>
      </c>
      <c r="AF203" s="45">
        <f>IFERROR(IF(OR($S203&lt;&gt;"Ja",VLOOKUP($D203,Listen!$A$2:$F$45,6,0)="Nein"),$Y203,$X203),0)</f>
        <v>0</v>
      </c>
      <c r="AG203" s="45">
        <f>IFERROR(IF(OR($S203&lt;&gt;"Ja",VLOOKUP($D203,Listen!$A$2:$F$45,6,0)="Nein"),$Y203,$X203),0)</f>
        <v>0</v>
      </c>
      <c r="AH203" s="47">
        <f t="shared" si="86"/>
        <v>0</v>
      </c>
      <c r="AI203" s="122">
        <f>IFERROR(IF(VLOOKUP($D203,Listen!$A$2:$F$45,6,0)="Ja",MAX(BC203:BD203),D_SAV!$BC203),0)</f>
        <v>0</v>
      </c>
      <c r="AJ203" s="47">
        <f t="shared" si="87"/>
        <v>0</v>
      </c>
      <c r="AL203" s="262">
        <f t="shared" si="88"/>
        <v>0</v>
      </c>
      <c r="AM203" s="129">
        <f t="shared" si="75"/>
        <v>0</v>
      </c>
      <c r="AN203" s="263">
        <f t="shared" si="89"/>
        <v>0</v>
      </c>
      <c r="AO203" s="262">
        <f t="shared" si="76"/>
        <v>0</v>
      </c>
      <c r="AP203" s="129">
        <f t="shared" si="77"/>
        <v>0</v>
      </c>
      <c r="AQ203" s="263">
        <f t="shared" si="90"/>
        <v>0</v>
      </c>
      <c r="AR203" s="262">
        <f t="shared" si="78"/>
        <v>0</v>
      </c>
      <c r="AS203" s="129">
        <f t="shared" si="79"/>
        <v>0</v>
      </c>
      <c r="AT203" s="263">
        <f t="shared" si="91"/>
        <v>0</v>
      </c>
      <c r="AU203" s="262">
        <f t="shared" si="80"/>
        <v>0</v>
      </c>
      <c r="AV203" s="129">
        <f t="shared" si="81"/>
        <v>0</v>
      </c>
      <c r="AW203" s="263">
        <f t="shared" si="92"/>
        <v>0</v>
      </c>
      <c r="AX203" s="262">
        <f t="shared" si="82"/>
        <v>0</v>
      </c>
      <c r="AY203" s="129">
        <f t="shared" si="83"/>
        <v>0</v>
      </c>
      <c r="AZ203" s="129">
        <f t="shared" si="93"/>
        <v>0</v>
      </c>
      <c r="BA203" s="263">
        <f>IFERROR(IF(VLOOKUP($D203,Listen!$A$2:$F$45,6,0)="Ja",AX203-MAX(AY203:AZ203),AX203-AY203),0)</f>
        <v>0</v>
      </c>
      <c r="BB203" s="262">
        <f t="shared" si="94"/>
        <v>0</v>
      </c>
      <c r="BC203" s="129">
        <f t="shared" si="84"/>
        <v>0</v>
      </c>
      <c r="BD203" s="129">
        <f t="shared" si="95"/>
        <v>0</v>
      </c>
      <c r="BE203" s="263">
        <f>IFERROR(IF(VLOOKUP($D203,Listen!$A$2:$F$45,6,0)="Ja",BB203-MAX(BC203:BD203),BB203-BC203),0)</f>
        <v>0</v>
      </c>
    </row>
    <row r="204" spans="1:57" x14ac:dyDescent="0.25">
      <c r="A204" s="189">
        <v>200</v>
      </c>
      <c r="B204" s="135" t="str">
        <f>IF(AND(E204&lt;&gt;0,D204&lt;&gt;0,F204&lt;&gt;0),IF(C204&lt;&gt;0,CONCATENATE(C204,"-AGr",VLOOKUP(D204,Listen!$A$2:$D$45,4,FALSE),"-",E204,"-",F204,),CONCATENATE("AGr",VLOOKUP(D204,Listen!$A$2:$D$45,4,FALSE),"-",E204,"-",F204)),"keine vollständige ID")</f>
        <v>keine vollständige ID</v>
      </c>
      <c r="C204" s="126"/>
      <c r="D204" s="275"/>
      <c r="E204" s="33"/>
      <c r="F204" s="130"/>
      <c r="G204" s="16"/>
      <c r="H204" s="16"/>
      <c r="I204" s="16"/>
      <c r="J204" s="16"/>
      <c r="K204" s="16"/>
      <c r="L204" s="94">
        <f>IF(E204&gt;A_Stammdaten!$B$10,0,G204+H204-J204)</f>
        <v>0</v>
      </c>
      <c r="M204" s="16"/>
      <c r="N204" s="16"/>
      <c r="O204" s="16"/>
      <c r="P204" s="54">
        <f t="shared" si="72"/>
        <v>0</v>
      </c>
      <c r="Q204" s="33"/>
      <c r="R204" s="33"/>
      <c r="S204" s="33"/>
      <c r="T204" s="33"/>
      <c r="U204" s="33"/>
      <c r="V204" s="33"/>
      <c r="W204" s="55" t="str">
        <f t="shared" si="73"/>
        <v>-</v>
      </c>
      <c r="X204" s="55" t="str">
        <f t="shared" si="74"/>
        <v>-</v>
      </c>
      <c r="Y204" s="55">
        <f>IF(ISBLANK($D204),0,VLOOKUP($D204,Listen!$A$2:$C$45,2,FALSE))</f>
        <v>0</v>
      </c>
      <c r="Z204" s="55">
        <f>IF(ISBLANK($D204),0,VLOOKUP($D204,Listen!$A$2:$C$45,3,FALSE))</f>
        <v>0</v>
      </c>
      <c r="AA204" s="45">
        <f t="shared" si="85"/>
        <v>0</v>
      </c>
      <c r="AB204" s="45">
        <f t="shared" si="85"/>
        <v>0</v>
      </c>
      <c r="AC204" s="45">
        <f>IFERROR(IF(OR($R204&lt;&gt;"Ja",VLOOKUP($D204,Listen!$A$2:$F$45,5,0)="Nein",E204&lt;IF(D204="LNG Anbindungsanlagen gemäß separater Festlegung",2022,2023)),$Y204,$W204),0)</f>
        <v>0</v>
      </c>
      <c r="AD204" s="45">
        <f>IFERROR(IF(OR($R204&lt;&gt;"Ja",VLOOKUP($D204,Listen!$A$2:$F$45,5,0)="Nein",E204&lt;IF(D204="LNG Anbindungsanlagen gemäß separater Festlegung",2022,2023)),$Y204,$W204),0)</f>
        <v>0</v>
      </c>
      <c r="AE204" s="45">
        <f>IFERROR(IF(OR($S204&lt;&gt;"Ja",VLOOKUP($D204,Listen!$A$2:$F$45,6,0)="Nein"),$Y204,$X204),0)</f>
        <v>0</v>
      </c>
      <c r="AF204" s="45">
        <f>IFERROR(IF(OR($S204&lt;&gt;"Ja",VLOOKUP($D204,Listen!$A$2:$F$45,6,0)="Nein"),$Y204,$X204),0)</f>
        <v>0</v>
      </c>
      <c r="AG204" s="45">
        <f>IFERROR(IF(OR($S204&lt;&gt;"Ja",VLOOKUP($D204,Listen!$A$2:$F$45,6,0)="Nein"),$Y204,$X204),0)</f>
        <v>0</v>
      </c>
      <c r="AH204" s="47">
        <f t="shared" si="86"/>
        <v>0</v>
      </c>
      <c r="AI204" s="122">
        <f>IFERROR(IF(VLOOKUP($D204,Listen!$A$2:$F$45,6,0)="Ja",MAX(BC204:BD204),D_SAV!$BC204),0)</f>
        <v>0</v>
      </c>
      <c r="AJ204" s="47">
        <f t="shared" si="87"/>
        <v>0</v>
      </c>
      <c r="AL204" s="262">
        <f t="shared" si="88"/>
        <v>0</v>
      </c>
      <c r="AM204" s="129">
        <f t="shared" si="75"/>
        <v>0</v>
      </c>
      <c r="AN204" s="263">
        <f t="shared" si="89"/>
        <v>0</v>
      </c>
      <c r="AO204" s="262">
        <f t="shared" si="76"/>
        <v>0</v>
      </c>
      <c r="AP204" s="129">
        <f t="shared" si="77"/>
        <v>0</v>
      </c>
      <c r="AQ204" s="263">
        <f t="shared" si="90"/>
        <v>0</v>
      </c>
      <c r="AR204" s="262">
        <f t="shared" si="78"/>
        <v>0</v>
      </c>
      <c r="AS204" s="129">
        <f t="shared" si="79"/>
        <v>0</v>
      </c>
      <c r="AT204" s="263">
        <f t="shared" si="91"/>
        <v>0</v>
      </c>
      <c r="AU204" s="262">
        <f t="shared" si="80"/>
        <v>0</v>
      </c>
      <c r="AV204" s="129">
        <f t="shared" si="81"/>
        <v>0</v>
      </c>
      <c r="AW204" s="263">
        <f t="shared" si="92"/>
        <v>0</v>
      </c>
      <c r="AX204" s="262">
        <f t="shared" si="82"/>
        <v>0</v>
      </c>
      <c r="AY204" s="129">
        <f t="shared" si="83"/>
        <v>0</v>
      </c>
      <c r="AZ204" s="129">
        <f t="shared" si="93"/>
        <v>0</v>
      </c>
      <c r="BA204" s="263">
        <f>IFERROR(IF(VLOOKUP($D204,Listen!$A$2:$F$45,6,0)="Ja",AX204-MAX(AY204:AZ204),AX204-AY204),0)</f>
        <v>0</v>
      </c>
      <c r="BB204" s="262">
        <f t="shared" si="94"/>
        <v>0</v>
      </c>
      <c r="BC204" s="129">
        <f t="shared" si="84"/>
        <v>0</v>
      </c>
      <c r="BD204" s="129">
        <f t="shared" si="95"/>
        <v>0</v>
      </c>
      <c r="BE204" s="263">
        <f>IFERROR(IF(VLOOKUP($D204,Listen!$A$2:$F$45,6,0)="Ja",BB204-MAX(BC204:BD204),BB204-BC204),0)</f>
        <v>0</v>
      </c>
    </row>
    <row r="205" spans="1:57" x14ac:dyDescent="0.25">
      <c r="A205" s="189">
        <v>201</v>
      </c>
      <c r="B205" s="135" t="str">
        <f>IF(AND(E205&lt;&gt;0,D205&lt;&gt;0,F205&lt;&gt;0),IF(C205&lt;&gt;0,CONCATENATE(C205,"-AGr",VLOOKUP(D205,Listen!$A$2:$D$45,4,FALSE),"-",E205,"-",F205,),CONCATENATE("AGr",VLOOKUP(D205,Listen!$A$2:$D$45,4,FALSE),"-",E205,"-",F205)),"keine vollständige ID")</f>
        <v>keine vollständige ID</v>
      </c>
      <c r="C205" s="126"/>
      <c r="D205" s="275"/>
      <c r="E205" s="33"/>
      <c r="F205" s="130"/>
      <c r="G205" s="16"/>
      <c r="H205" s="16"/>
      <c r="I205" s="16"/>
      <c r="J205" s="16"/>
      <c r="K205" s="16"/>
      <c r="L205" s="94">
        <f>IF(E205&gt;A_Stammdaten!$B$10,0,G205+H205-J205)</f>
        <v>0</v>
      </c>
      <c r="M205" s="16"/>
      <c r="N205" s="16"/>
      <c r="O205" s="16"/>
      <c r="P205" s="54">
        <f t="shared" si="72"/>
        <v>0</v>
      </c>
      <c r="Q205" s="33"/>
      <c r="R205" s="33"/>
      <c r="S205" s="33"/>
      <c r="T205" s="33"/>
      <c r="U205" s="33"/>
      <c r="V205" s="33"/>
      <c r="W205" s="55" t="str">
        <f t="shared" si="73"/>
        <v>-</v>
      </c>
      <c r="X205" s="55" t="str">
        <f t="shared" si="74"/>
        <v>-</v>
      </c>
      <c r="Y205" s="55">
        <f>IF(ISBLANK($D205),0,VLOOKUP($D205,Listen!$A$2:$C$45,2,FALSE))</f>
        <v>0</v>
      </c>
      <c r="Z205" s="55">
        <f>IF(ISBLANK($D205),0,VLOOKUP($D205,Listen!$A$2:$C$45,3,FALSE))</f>
        <v>0</v>
      </c>
      <c r="AA205" s="45">
        <f t="shared" si="85"/>
        <v>0</v>
      </c>
      <c r="AB205" s="45">
        <f t="shared" si="85"/>
        <v>0</v>
      </c>
      <c r="AC205" s="45">
        <f>IFERROR(IF(OR($R205&lt;&gt;"Ja",VLOOKUP($D205,Listen!$A$2:$F$45,5,0)="Nein",E205&lt;IF(D205="LNG Anbindungsanlagen gemäß separater Festlegung",2022,2023)),$Y205,$W205),0)</f>
        <v>0</v>
      </c>
      <c r="AD205" s="45">
        <f>IFERROR(IF(OR($R205&lt;&gt;"Ja",VLOOKUP($D205,Listen!$A$2:$F$45,5,0)="Nein",E205&lt;IF(D205="LNG Anbindungsanlagen gemäß separater Festlegung",2022,2023)),$Y205,$W205),0)</f>
        <v>0</v>
      </c>
      <c r="AE205" s="45">
        <f>IFERROR(IF(OR($S205&lt;&gt;"Ja",VLOOKUP($D205,Listen!$A$2:$F$45,6,0)="Nein"),$Y205,$X205),0)</f>
        <v>0</v>
      </c>
      <c r="AF205" s="45">
        <f>IFERROR(IF(OR($S205&lt;&gt;"Ja",VLOOKUP($D205,Listen!$A$2:$F$45,6,0)="Nein"),$Y205,$X205),0)</f>
        <v>0</v>
      </c>
      <c r="AG205" s="45">
        <f>IFERROR(IF(OR($S205&lt;&gt;"Ja",VLOOKUP($D205,Listen!$A$2:$F$45,6,0)="Nein"),$Y205,$X205),0)</f>
        <v>0</v>
      </c>
      <c r="AH205" s="47">
        <f t="shared" si="86"/>
        <v>0</v>
      </c>
      <c r="AI205" s="122">
        <f>IFERROR(IF(VLOOKUP($D205,Listen!$A$2:$F$45,6,0)="Ja",MAX(BC205:BD205),D_SAV!$BC205),0)</f>
        <v>0</v>
      </c>
      <c r="AJ205" s="47">
        <f t="shared" si="87"/>
        <v>0</v>
      </c>
      <c r="AL205" s="262">
        <f t="shared" si="88"/>
        <v>0</v>
      </c>
      <c r="AM205" s="129">
        <f t="shared" si="75"/>
        <v>0</v>
      </c>
      <c r="AN205" s="263">
        <f t="shared" si="89"/>
        <v>0</v>
      </c>
      <c r="AO205" s="262">
        <f t="shared" si="76"/>
        <v>0</v>
      </c>
      <c r="AP205" s="129">
        <f t="shared" si="77"/>
        <v>0</v>
      </c>
      <c r="AQ205" s="263">
        <f t="shared" si="90"/>
        <v>0</v>
      </c>
      <c r="AR205" s="262">
        <f t="shared" si="78"/>
        <v>0</v>
      </c>
      <c r="AS205" s="129">
        <f t="shared" si="79"/>
        <v>0</v>
      </c>
      <c r="AT205" s="263">
        <f t="shared" si="91"/>
        <v>0</v>
      </c>
      <c r="AU205" s="262">
        <f t="shared" si="80"/>
        <v>0</v>
      </c>
      <c r="AV205" s="129">
        <f t="shared" si="81"/>
        <v>0</v>
      </c>
      <c r="AW205" s="263">
        <f t="shared" si="92"/>
        <v>0</v>
      </c>
      <c r="AX205" s="262">
        <f t="shared" si="82"/>
        <v>0</v>
      </c>
      <c r="AY205" s="129">
        <f t="shared" si="83"/>
        <v>0</v>
      </c>
      <c r="AZ205" s="129">
        <f t="shared" si="93"/>
        <v>0</v>
      </c>
      <c r="BA205" s="263">
        <f>IFERROR(IF(VLOOKUP($D205,Listen!$A$2:$F$45,6,0)="Ja",AX205-MAX(AY205:AZ205),AX205-AY205),0)</f>
        <v>0</v>
      </c>
      <c r="BB205" s="262">
        <f t="shared" si="94"/>
        <v>0</v>
      </c>
      <c r="BC205" s="129">
        <f t="shared" si="84"/>
        <v>0</v>
      </c>
      <c r="BD205" s="129">
        <f t="shared" si="95"/>
        <v>0</v>
      </c>
      <c r="BE205" s="263">
        <f>IFERROR(IF(VLOOKUP($D205,Listen!$A$2:$F$45,6,0)="Ja",BB205-MAX(BC205:BD205),BB205-BC205),0)</f>
        <v>0</v>
      </c>
    </row>
    <row r="206" spans="1:57" x14ac:dyDescent="0.25">
      <c r="A206" s="189">
        <v>202</v>
      </c>
      <c r="B206" s="135" t="str">
        <f>IF(AND(E206&lt;&gt;0,D206&lt;&gt;0,F206&lt;&gt;0),IF(C206&lt;&gt;0,CONCATENATE(C206,"-AGr",VLOOKUP(D206,Listen!$A$2:$D$45,4,FALSE),"-",E206,"-",F206,),CONCATENATE("AGr",VLOOKUP(D206,Listen!$A$2:$D$45,4,FALSE),"-",E206,"-",F206)),"keine vollständige ID")</f>
        <v>keine vollständige ID</v>
      </c>
      <c r="C206" s="126"/>
      <c r="D206" s="275"/>
      <c r="E206" s="33"/>
      <c r="F206" s="130"/>
      <c r="G206" s="16"/>
      <c r="H206" s="16"/>
      <c r="I206" s="16"/>
      <c r="J206" s="16"/>
      <c r="K206" s="16"/>
      <c r="L206" s="94">
        <f>IF(E206&gt;A_Stammdaten!$B$10,0,G206+H206-J206)</f>
        <v>0</v>
      </c>
      <c r="M206" s="16"/>
      <c r="N206" s="16"/>
      <c r="O206" s="16"/>
      <c r="P206" s="54">
        <f t="shared" si="72"/>
        <v>0</v>
      </c>
      <c r="Q206" s="33"/>
      <c r="R206" s="33"/>
      <c r="S206" s="33"/>
      <c r="T206" s="33"/>
      <c r="U206" s="33"/>
      <c r="V206" s="33"/>
      <c r="W206" s="55" t="str">
        <f t="shared" si="73"/>
        <v>-</v>
      </c>
      <c r="X206" s="55" t="str">
        <f t="shared" si="74"/>
        <v>-</v>
      </c>
      <c r="Y206" s="55">
        <f>IF(ISBLANK($D206),0,VLOOKUP($D206,Listen!$A$2:$C$45,2,FALSE))</f>
        <v>0</v>
      </c>
      <c r="Z206" s="55">
        <f>IF(ISBLANK($D206),0,VLOOKUP($D206,Listen!$A$2:$C$45,3,FALSE))</f>
        <v>0</v>
      </c>
      <c r="AA206" s="45">
        <f t="shared" si="85"/>
        <v>0</v>
      </c>
      <c r="AB206" s="45">
        <f t="shared" si="85"/>
        <v>0</v>
      </c>
      <c r="AC206" s="45">
        <f>IFERROR(IF(OR($R206&lt;&gt;"Ja",VLOOKUP($D206,Listen!$A$2:$F$45,5,0)="Nein",E206&lt;IF(D206="LNG Anbindungsanlagen gemäß separater Festlegung",2022,2023)),$Y206,$W206),0)</f>
        <v>0</v>
      </c>
      <c r="AD206" s="45">
        <f>IFERROR(IF(OR($R206&lt;&gt;"Ja",VLOOKUP($D206,Listen!$A$2:$F$45,5,0)="Nein",E206&lt;IF(D206="LNG Anbindungsanlagen gemäß separater Festlegung",2022,2023)),$Y206,$W206),0)</f>
        <v>0</v>
      </c>
      <c r="AE206" s="45">
        <f>IFERROR(IF(OR($S206&lt;&gt;"Ja",VLOOKUP($D206,Listen!$A$2:$F$45,6,0)="Nein"),$Y206,$X206),0)</f>
        <v>0</v>
      </c>
      <c r="AF206" s="45">
        <f>IFERROR(IF(OR($S206&lt;&gt;"Ja",VLOOKUP($D206,Listen!$A$2:$F$45,6,0)="Nein"),$Y206,$X206),0)</f>
        <v>0</v>
      </c>
      <c r="AG206" s="45">
        <f>IFERROR(IF(OR($S206&lt;&gt;"Ja",VLOOKUP($D206,Listen!$A$2:$F$45,6,0)="Nein"),$Y206,$X206),0)</f>
        <v>0</v>
      </c>
      <c r="AH206" s="47">
        <f t="shared" si="86"/>
        <v>0</v>
      </c>
      <c r="AI206" s="122">
        <f>IFERROR(IF(VLOOKUP($D206,Listen!$A$2:$F$45,6,0)="Ja",MAX(BC206:BD206),D_SAV!$BC206),0)</f>
        <v>0</v>
      </c>
      <c r="AJ206" s="47">
        <f t="shared" si="87"/>
        <v>0</v>
      </c>
      <c r="AL206" s="262">
        <f t="shared" si="88"/>
        <v>0</v>
      </c>
      <c r="AM206" s="129">
        <f t="shared" si="75"/>
        <v>0</v>
      </c>
      <c r="AN206" s="263">
        <f t="shared" si="89"/>
        <v>0</v>
      </c>
      <c r="AO206" s="262">
        <f t="shared" si="76"/>
        <v>0</v>
      </c>
      <c r="AP206" s="129">
        <f t="shared" si="77"/>
        <v>0</v>
      </c>
      <c r="AQ206" s="263">
        <f t="shared" si="90"/>
        <v>0</v>
      </c>
      <c r="AR206" s="262">
        <f t="shared" si="78"/>
        <v>0</v>
      </c>
      <c r="AS206" s="129">
        <f t="shared" si="79"/>
        <v>0</v>
      </c>
      <c r="AT206" s="263">
        <f t="shared" si="91"/>
        <v>0</v>
      </c>
      <c r="AU206" s="262">
        <f t="shared" si="80"/>
        <v>0</v>
      </c>
      <c r="AV206" s="129">
        <f t="shared" si="81"/>
        <v>0</v>
      </c>
      <c r="AW206" s="263">
        <f t="shared" si="92"/>
        <v>0</v>
      </c>
      <c r="AX206" s="262">
        <f t="shared" si="82"/>
        <v>0</v>
      </c>
      <c r="AY206" s="129">
        <f t="shared" si="83"/>
        <v>0</v>
      </c>
      <c r="AZ206" s="129">
        <f t="shared" si="93"/>
        <v>0</v>
      </c>
      <c r="BA206" s="263">
        <f>IFERROR(IF(VLOOKUP($D206,Listen!$A$2:$F$45,6,0)="Ja",AX206-MAX(AY206:AZ206),AX206-AY206),0)</f>
        <v>0</v>
      </c>
      <c r="BB206" s="262">
        <f t="shared" si="94"/>
        <v>0</v>
      </c>
      <c r="BC206" s="129">
        <f t="shared" si="84"/>
        <v>0</v>
      </c>
      <c r="BD206" s="129">
        <f t="shared" si="95"/>
        <v>0</v>
      </c>
      <c r="BE206" s="263">
        <f>IFERROR(IF(VLOOKUP($D206,Listen!$A$2:$F$45,6,0)="Ja",BB206-MAX(BC206:BD206),BB206-BC206),0)</f>
        <v>0</v>
      </c>
    </row>
    <row r="207" spans="1:57" x14ac:dyDescent="0.25">
      <c r="A207" s="189">
        <v>203</v>
      </c>
      <c r="B207" s="135" t="str">
        <f>IF(AND(E207&lt;&gt;0,D207&lt;&gt;0,F207&lt;&gt;0),IF(C207&lt;&gt;0,CONCATENATE(C207,"-AGr",VLOOKUP(D207,Listen!$A$2:$D$45,4,FALSE),"-",E207,"-",F207,),CONCATENATE("AGr",VLOOKUP(D207,Listen!$A$2:$D$45,4,FALSE),"-",E207,"-",F207)),"keine vollständige ID")</f>
        <v>keine vollständige ID</v>
      </c>
      <c r="C207" s="126"/>
      <c r="D207" s="275"/>
      <c r="E207" s="33"/>
      <c r="F207" s="130"/>
      <c r="G207" s="16"/>
      <c r="H207" s="16"/>
      <c r="I207" s="16"/>
      <c r="J207" s="16"/>
      <c r="K207" s="16"/>
      <c r="L207" s="94">
        <f>IF(E207&gt;A_Stammdaten!$B$10,0,G207+H207-J207)</f>
        <v>0</v>
      </c>
      <c r="M207" s="16"/>
      <c r="N207" s="16"/>
      <c r="O207" s="16"/>
      <c r="P207" s="54">
        <f t="shared" si="72"/>
        <v>0</v>
      </c>
      <c r="Q207" s="33"/>
      <c r="R207" s="33"/>
      <c r="S207" s="33"/>
      <c r="T207" s="33"/>
      <c r="U207" s="33"/>
      <c r="V207" s="33"/>
      <c r="W207" s="55" t="str">
        <f t="shared" si="73"/>
        <v>-</v>
      </c>
      <c r="X207" s="55" t="str">
        <f t="shared" si="74"/>
        <v>-</v>
      </c>
      <c r="Y207" s="55">
        <f>IF(ISBLANK($D207),0,VLOOKUP($D207,Listen!$A$2:$C$45,2,FALSE))</f>
        <v>0</v>
      </c>
      <c r="Z207" s="55">
        <f>IF(ISBLANK($D207),0,VLOOKUP($D207,Listen!$A$2:$C$45,3,FALSE))</f>
        <v>0</v>
      </c>
      <c r="AA207" s="45">
        <f t="shared" si="85"/>
        <v>0</v>
      </c>
      <c r="AB207" s="45">
        <f t="shared" si="85"/>
        <v>0</v>
      </c>
      <c r="AC207" s="45">
        <f>IFERROR(IF(OR($R207&lt;&gt;"Ja",VLOOKUP($D207,Listen!$A$2:$F$45,5,0)="Nein",E207&lt;IF(D207="LNG Anbindungsanlagen gemäß separater Festlegung",2022,2023)),$Y207,$W207),0)</f>
        <v>0</v>
      </c>
      <c r="AD207" s="45">
        <f>IFERROR(IF(OR($R207&lt;&gt;"Ja",VLOOKUP($D207,Listen!$A$2:$F$45,5,0)="Nein",E207&lt;IF(D207="LNG Anbindungsanlagen gemäß separater Festlegung",2022,2023)),$Y207,$W207),0)</f>
        <v>0</v>
      </c>
      <c r="AE207" s="45">
        <f>IFERROR(IF(OR($S207&lt;&gt;"Ja",VLOOKUP($D207,Listen!$A$2:$F$45,6,0)="Nein"),$Y207,$X207),0)</f>
        <v>0</v>
      </c>
      <c r="AF207" s="45">
        <f>IFERROR(IF(OR($S207&lt;&gt;"Ja",VLOOKUP($D207,Listen!$A$2:$F$45,6,0)="Nein"),$Y207,$X207),0)</f>
        <v>0</v>
      </c>
      <c r="AG207" s="45">
        <f>IFERROR(IF(OR($S207&lt;&gt;"Ja",VLOOKUP($D207,Listen!$A$2:$F$45,6,0)="Nein"),$Y207,$X207),0)</f>
        <v>0</v>
      </c>
      <c r="AH207" s="47">
        <f t="shared" si="86"/>
        <v>0</v>
      </c>
      <c r="AI207" s="122">
        <f>IFERROR(IF(VLOOKUP($D207,Listen!$A$2:$F$45,6,0)="Ja",MAX(BC207:BD207),D_SAV!$BC207),0)</f>
        <v>0</v>
      </c>
      <c r="AJ207" s="47">
        <f t="shared" si="87"/>
        <v>0</v>
      </c>
      <c r="AL207" s="262">
        <f t="shared" si="88"/>
        <v>0</v>
      </c>
      <c r="AM207" s="129">
        <f t="shared" si="75"/>
        <v>0</v>
      </c>
      <c r="AN207" s="263">
        <f t="shared" si="89"/>
        <v>0</v>
      </c>
      <c r="AO207" s="262">
        <f t="shared" si="76"/>
        <v>0</v>
      </c>
      <c r="AP207" s="129">
        <f t="shared" si="77"/>
        <v>0</v>
      </c>
      <c r="AQ207" s="263">
        <f t="shared" si="90"/>
        <v>0</v>
      </c>
      <c r="AR207" s="262">
        <f t="shared" si="78"/>
        <v>0</v>
      </c>
      <c r="AS207" s="129">
        <f t="shared" si="79"/>
        <v>0</v>
      </c>
      <c r="AT207" s="263">
        <f t="shared" si="91"/>
        <v>0</v>
      </c>
      <c r="AU207" s="262">
        <f t="shared" si="80"/>
        <v>0</v>
      </c>
      <c r="AV207" s="129">
        <f t="shared" si="81"/>
        <v>0</v>
      </c>
      <c r="AW207" s="263">
        <f t="shared" si="92"/>
        <v>0</v>
      </c>
      <c r="AX207" s="262">
        <f t="shared" si="82"/>
        <v>0</v>
      </c>
      <c r="AY207" s="129">
        <f t="shared" si="83"/>
        <v>0</v>
      </c>
      <c r="AZ207" s="129">
        <f t="shared" si="93"/>
        <v>0</v>
      </c>
      <c r="BA207" s="263">
        <f>IFERROR(IF(VLOOKUP($D207,Listen!$A$2:$F$45,6,0)="Ja",AX207-MAX(AY207:AZ207),AX207-AY207),0)</f>
        <v>0</v>
      </c>
      <c r="BB207" s="262">
        <f t="shared" si="94"/>
        <v>0</v>
      </c>
      <c r="BC207" s="129">
        <f t="shared" si="84"/>
        <v>0</v>
      </c>
      <c r="BD207" s="129">
        <f t="shared" si="95"/>
        <v>0</v>
      </c>
      <c r="BE207" s="263">
        <f>IFERROR(IF(VLOOKUP($D207,Listen!$A$2:$F$45,6,0)="Ja",BB207-MAX(BC207:BD207),BB207-BC207),0)</f>
        <v>0</v>
      </c>
    </row>
    <row r="208" spans="1:57" x14ac:dyDescent="0.25">
      <c r="A208" s="189">
        <v>204</v>
      </c>
      <c r="B208" s="135" t="str">
        <f>IF(AND(E208&lt;&gt;0,D208&lt;&gt;0,F208&lt;&gt;0),IF(C208&lt;&gt;0,CONCATENATE(C208,"-AGr",VLOOKUP(D208,Listen!$A$2:$D$45,4,FALSE),"-",E208,"-",F208,),CONCATENATE("AGr",VLOOKUP(D208,Listen!$A$2:$D$45,4,FALSE),"-",E208,"-",F208)),"keine vollständige ID")</f>
        <v>keine vollständige ID</v>
      </c>
      <c r="C208" s="126"/>
      <c r="D208" s="275"/>
      <c r="E208" s="33"/>
      <c r="F208" s="130"/>
      <c r="G208" s="16"/>
      <c r="H208" s="16"/>
      <c r="I208" s="16"/>
      <c r="J208" s="16"/>
      <c r="K208" s="16"/>
      <c r="L208" s="94">
        <f>IF(E208&gt;A_Stammdaten!$B$10,0,G208+H208-J208)</f>
        <v>0</v>
      </c>
      <c r="M208" s="16"/>
      <c r="N208" s="16"/>
      <c r="O208" s="16"/>
      <c r="P208" s="54">
        <f t="shared" si="72"/>
        <v>0</v>
      </c>
      <c r="Q208" s="33"/>
      <c r="R208" s="33"/>
      <c r="S208" s="33"/>
      <c r="T208" s="33"/>
      <c r="U208" s="33"/>
      <c r="V208" s="33"/>
      <c r="W208" s="55" t="str">
        <f t="shared" si="73"/>
        <v>-</v>
      </c>
      <c r="X208" s="55" t="str">
        <f t="shared" si="74"/>
        <v>-</v>
      </c>
      <c r="Y208" s="55">
        <f>IF(ISBLANK($D208),0,VLOOKUP($D208,Listen!$A$2:$C$45,2,FALSE))</f>
        <v>0</v>
      </c>
      <c r="Z208" s="55">
        <f>IF(ISBLANK($D208),0,VLOOKUP($D208,Listen!$A$2:$C$45,3,FALSE))</f>
        <v>0</v>
      </c>
      <c r="AA208" s="45">
        <f t="shared" si="85"/>
        <v>0</v>
      </c>
      <c r="AB208" s="45">
        <f t="shared" si="85"/>
        <v>0</v>
      </c>
      <c r="AC208" s="45">
        <f>IFERROR(IF(OR($R208&lt;&gt;"Ja",VLOOKUP($D208,Listen!$A$2:$F$45,5,0)="Nein",E208&lt;IF(D208="LNG Anbindungsanlagen gemäß separater Festlegung",2022,2023)),$Y208,$W208),0)</f>
        <v>0</v>
      </c>
      <c r="AD208" s="45">
        <f>IFERROR(IF(OR($R208&lt;&gt;"Ja",VLOOKUP($D208,Listen!$A$2:$F$45,5,0)="Nein",E208&lt;IF(D208="LNG Anbindungsanlagen gemäß separater Festlegung",2022,2023)),$Y208,$W208),0)</f>
        <v>0</v>
      </c>
      <c r="AE208" s="45">
        <f>IFERROR(IF(OR($S208&lt;&gt;"Ja",VLOOKUP($D208,Listen!$A$2:$F$45,6,0)="Nein"),$Y208,$X208),0)</f>
        <v>0</v>
      </c>
      <c r="AF208" s="45">
        <f>IFERROR(IF(OR($S208&lt;&gt;"Ja",VLOOKUP($D208,Listen!$A$2:$F$45,6,0)="Nein"),$Y208,$X208),0)</f>
        <v>0</v>
      </c>
      <c r="AG208" s="45">
        <f>IFERROR(IF(OR($S208&lt;&gt;"Ja",VLOOKUP($D208,Listen!$A$2:$F$45,6,0)="Nein"),$Y208,$X208),0)</f>
        <v>0</v>
      </c>
      <c r="AH208" s="47">
        <f t="shared" si="86"/>
        <v>0</v>
      </c>
      <c r="AI208" s="122">
        <f>IFERROR(IF(VLOOKUP($D208,Listen!$A$2:$F$45,6,0)="Ja",MAX(BC208:BD208),D_SAV!$BC208),0)</f>
        <v>0</v>
      </c>
      <c r="AJ208" s="47">
        <f t="shared" si="87"/>
        <v>0</v>
      </c>
      <c r="AL208" s="262">
        <f t="shared" si="88"/>
        <v>0</v>
      </c>
      <c r="AM208" s="129">
        <f t="shared" si="75"/>
        <v>0</v>
      </c>
      <c r="AN208" s="263">
        <f t="shared" si="89"/>
        <v>0</v>
      </c>
      <c r="AO208" s="262">
        <f t="shared" si="76"/>
        <v>0</v>
      </c>
      <c r="AP208" s="129">
        <f t="shared" si="77"/>
        <v>0</v>
      </c>
      <c r="AQ208" s="263">
        <f t="shared" si="90"/>
        <v>0</v>
      </c>
      <c r="AR208" s="262">
        <f t="shared" si="78"/>
        <v>0</v>
      </c>
      <c r="AS208" s="129">
        <f t="shared" si="79"/>
        <v>0</v>
      </c>
      <c r="AT208" s="263">
        <f t="shared" si="91"/>
        <v>0</v>
      </c>
      <c r="AU208" s="262">
        <f t="shared" si="80"/>
        <v>0</v>
      </c>
      <c r="AV208" s="129">
        <f t="shared" si="81"/>
        <v>0</v>
      </c>
      <c r="AW208" s="263">
        <f t="shared" si="92"/>
        <v>0</v>
      </c>
      <c r="AX208" s="262">
        <f t="shared" si="82"/>
        <v>0</v>
      </c>
      <c r="AY208" s="129">
        <f t="shared" si="83"/>
        <v>0</v>
      </c>
      <c r="AZ208" s="129">
        <f t="shared" si="93"/>
        <v>0</v>
      </c>
      <c r="BA208" s="263">
        <f>IFERROR(IF(VLOOKUP($D208,Listen!$A$2:$F$45,6,0)="Ja",AX208-MAX(AY208:AZ208),AX208-AY208),0)</f>
        <v>0</v>
      </c>
      <c r="BB208" s="262">
        <f t="shared" si="94"/>
        <v>0</v>
      </c>
      <c r="BC208" s="129">
        <f t="shared" si="84"/>
        <v>0</v>
      </c>
      <c r="BD208" s="129">
        <f t="shared" si="95"/>
        <v>0</v>
      </c>
      <c r="BE208" s="263">
        <f>IFERROR(IF(VLOOKUP($D208,Listen!$A$2:$F$45,6,0)="Ja",BB208-MAX(BC208:BD208),BB208-BC208),0)</f>
        <v>0</v>
      </c>
    </row>
    <row r="209" spans="1:57" x14ac:dyDescent="0.25">
      <c r="A209" s="189">
        <v>205</v>
      </c>
      <c r="B209" s="135" t="str">
        <f>IF(AND(E209&lt;&gt;0,D209&lt;&gt;0,F209&lt;&gt;0),IF(C209&lt;&gt;0,CONCATENATE(C209,"-AGr",VLOOKUP(D209,Listen!$A$2:$D$45,4,FALSE),"-",E209,"-",F209,),CONCATENATE("AGr",VLOOKUP(D209,Listen!$A$2:$D$45,4,FALSE),"-",E209,"-",F209)),"keine vollständige ID")</f>
        <v>keine vollständige ID</v>
      </c>
      <c r="C209" s="126"/>
      <c r="D209" s="275"/>
      <c r="E209" s="33"/>
      <c r="F209" s="130"/>
      <c r="G209" s="16"/>
      <c r="H209" s="16"/>
      <c r="I209" s="16"/>
      <c r="J209" s="16"/>
      <c r="K209" s="16"/>
      <c r="L209" s="94">
        <f>IF(E209&gt;A_Stammdaten!$B$10,0,G209+H209-J209)</f>
        <v>0</v>
      </c>
      <c r="M209" s="16"/>
      <c r="N209" s="16"/>
      <c r="O209" s="16"/>
      <c r="P209" s="54">
        <f t="shared" si="72"/>
        <v>0</v>
      </c>
      <c r="Q209" s="33"/>
      <c r="R209" s="33"/>
      <c r="S209" s="33"/>
      <c r="T209" s="33"/>
      <c r="U209" s="33"/>
      <c r="V209" s="33"/>
      <c r="W209" s="55" t="str">
        <f t="shared" si="73"/>
        <v>-</v>
      </c>
      <c r="X209" s="55" t="str">
        <f t="shared" si="74"/>
        <v>-</v>
      </c>
      <c r="Y209" s="55">
        <f>IF(ISBLANK($D209),0,VLOOKUP($D209,Listen!$A$2:$C$45,2,FALSE))</f>
        <v>0</v>
      </c>
      <c r="Z209" s="55">
        <f>IF(ISBLANK($D209),0,VLOOKUP($D209,Listen!$A$2:$C$45,3,FALSE))</f>
        <v>0</v>
      </c>
      <c r="AA209" s="45">
        <f t="shared" si="85"/>
        <v>0</v>
      </c>
      <c r="AB209" s="45">
        <f t="shared" si="85"/>
        <v>0</v>
      </c>
      <c r="AC209" s="45">
        <f>IFERROR(IF(OR($R209&lt;&gt;"Ja",VLOOKUP($D209,Listen!$A$2:$F$45,5,0)="Nein",E209&lt;IF(D209="LNG Anbindungsanlagen gemäß separater Festlegung",2022,2023)),$Y209,$W209),0)</f>
        <v>0</v>
      </c>
      <c r="AD209" s="45">
        <f>IFERROR(IF(OR($R209&lt;&gt;"Ja",VLOOKUP($D209,Listen!$A$2:$F$45,5,0)="Nein",E209&lt;IF(D209="LNG Anbindungsanlagen gemäß separater Festlegung",2022,2023)),$Y209,$W209),0)</f>
        <v>0</v>
      </c>
      <c r="AE209" s="45">
        <f>IFERROR(IF(OR($S209&lt;&gt;"Ja",VLOOKUP($D209,Listen!$A$2:$F$45,6,0)="Nein"),$Y209,$X209),0)</f>
        <v>0</v>
      </c>
      <c r="AF209" s="45">
        <f>IFERROR(IF(OR($S209&lt;&gt;"Ja",VLOOKUP($D209,Listen!$A$2:$F$45,6,0)="Nein"),$Y209,$X209),0)</f>
        <v>0</v>
      </c>
      <c r="AG209" s="45">
        <f>IFERROR(IF(OR($S209&lt;&gt;"Ja",VLOOKUP($D209,Listen!$A$2:$F$45,6,0)="Nein"),$Y209,$X209),0)</f>
        <v>0</v>
      </c>
      <c r="AH209" s="47">
        <f t="shared" si="86"/>
        <v>0</v>
      </c>
      <c r="AI209" s="122">
        <f>IFERROR(IF(VLOOKUP($D209,Listen!$A$2:$F$45,6,0)="Ja",MAX(BC209:BD209),D_SAV!$BC209),0)</f>
        <v>0</v>
      </c>
      <c r="AJ209" s="47">
        <f t="shared" si="87"/>
        <v>0</v>
      </c>
      <c r="AL209" s="262">
        <f t="shared" si="88"/>
        <v>0</v>
      </c>
      <c r="AM209" s="129">
        <f t="shared" si="75"/>
        <v>0</v>
      </c>
      <c r="AN209" s="263">
        <f t="shared" si="89"/>
        <v>0</v>
      </c>
      <c r="AO209" s="262">
        <f t="shared" si="76"/>
        <v>0</v>
      </c>
      <c r="AP209" s="129">
        <f t="shared" si="77"/>
        <v>0</v>
      </c>
      <c r="AQ209" s="263">
        <f t="shared" si="90"/>
        <v>0</v>
      </c>
      <c r="AR209" s="262">
        <f t="shared" si="78"/>
        <v>0</v>
      </c>
      <c r="AS209" s="129">
        <f t="shared" si="79"/>
        <v>0</v>
      </c>
      <c r="AT209" s="263">
        <f t="shared" si="91"/>
        <v>0</v>
      </c>
      <c r="AU209" s="262">
        <f t="shared" si="80"/>
        <v>0</v>
      </c>
      <c r="AV209" s="129">
        <f t="shared" si="81"/>
        <v>0</v>
      </c>
      <c r="AW209" s="263">
        <f t="shared" si="92"/>
        <v>0</v>
      </c>
      <c r="AX209" s="262">
        <f t="shared" si="82"/>
        <v>0</v>
      </c>
      <c r="AY209" s="129">
        <f t="shared" si="83"/>
        <v>0</v>
      </c>
      <c r="AZ209" s="129">
        <f t="shared" si="93"/>
        <v>0</v>
      </c>
      <c r="BA209" s="263">
        <f>IFERROR(IF(VLOOKUP($D209,Listen!$A$2:$F$45,6,0)="Ja",AX209-MAX(AY209:AZ209),AX209-AY209),0)</f>
        <v>0</v>
      </c>
      <c r="BB209" s="262">
        <f t="shared" si="94"/>
        <v>0</v>
      </c>
      <c r="BC209" s="129">
        <f t="shared" si="84"/>
        <v>0</v>
      </c>
      <c r="BD209" s="129">
        <f t="shared" si="95"/>
        <v>0</v>
      </c>
      <c r="BE209" s="263">
        <f>IFERROR(IF(VLOOKUP($D209,Listen!$A$2:$F$45,6,0)="Ja",BB209-MAX(BC209:BD209),BB209-BC209),0)</f>
        <v>0</v>
      </c>
    </row>
    <row r="210" spans="1:57" x14ac:dyDescent="0.25">
      <c r="A210" s="189">
        <v>206</v>
      </c>
      <c r="B210" s="135" t="str">
        <f>IF(AND(E210&lt;&gt;0,D210&lt;&gt;0,F210&lt;&gt;0),IF(C210&lt;&gt;0,CONCATENATE(C210,"-AGr",VLOOKUP(D210,Listen!$A$2:$D$45,4,FALSE),"-",E210,"-",F210,),CONCATENATE("AGr",VLOOKUP(D210,Listen!$A$2:$D$45,4,FALSE),"-",E210,"-",F210)),"keine vollständige ID")</f>
        <v>keine vollständige ID</v>
      </c>
      <c r="C210" s="126"/>
      <c r="D210" s="275"/>
      <c r="E210" s="33"/>
      <c r="F210" s="130"/>
      <c r="G210" s="16"/>
      <c r="H210" s="16"/>
      <c r="I210" s="16"/>
      <c r="J210" s="16"/>
      <c r="K210" s="16"/>
      <c r="L210" s="94">
        <f>IF(E210&gt;A_Stammdaten!$B$10,0,G210+H210-J210)</f>
        <v>0</v>
      </c>
      <c r="M210" s="16"/>
      <c r="N210" s="16"/>
      <c r="O210" s="16"/>
      <c r="P210" s="54">
        <f t="shared" si="72"/>
        <v>0</v>
      </c>
      <c r="Q210" s="33"/>
      <c r="R210" s="33"/>
      <c r="S210" s="33"/>
      <c r="T210" s="33"/>
      <c r="U210" s="33"/>
      <c r="V210" s="33"/>
      <c r="W210" s="55" t="str">
        <f t="shared" si="73"/>
        <v>-</v>
      </c>
      <c r="X210" s="55" t="str">
        <f t="shared" si="74"/>
        <v>-</v>
      </c>
      <c r="Y210" s="55">
        <f>IF(ISBLANK($D210),0,VLOOKUP($D210,Listen!$A$2:$C$45,2,FALSE))</f>
        <v>0</v>
      </c>
      <c r="Z210" s="55">
        <f>IF(ISBLANK($D210),0,VLOOKUP($D210,Listen!$A$2:$C$45,3,FALSE))</f>
        <v>0</v>
      </c>
      <c r="AA210" s="45">
        <f t="shared" si="85"/>
        <v>0</v>
      </c>
      <c r="AB210" s="45">
        <f t="shared" si="85"/>
        <v>0</v>
      </c>
      <c r="AC210" s="45">
        <f>IFERROR(IF(OR($R210&lt;&gt;"Ja",VLOOKUP($D210,Listen!$A$2:$F$45,5,0)="Nein",E210&lt;IF(D210="LNG Anbindungsanlagen gemäß separater Festlegung",2022,2023)),$Y210,$W210),0)</f>
        <v>0</v>
      </c>
      <c r="AD210" s="45">
        <f>IFERROR(IF(OR($R210&lt;&gt;"Ja",VLOOKUP($D210,Listen!$A$2:$F$45,5,0)="Nein",E210&lt;IF(D210="LNG Anbindungsanlagen gemäß separater Festlegung",2022,2023)),$Y210,$W210),0)</f>
        <v>0</v>
      </c>
      <c r="AE210" s="45">
        <f>IFERROR(IF(OR($S210&lt;&gt;"Ja",VLOOKUP($D210,Listen!$A$2:$F$45,6,0)="Nein"),$Y210,$X210),0)</f>
        <v>0</v>
      </c>
      <c r="AF210" s="45">
        <f>IFERROR(IF(OR($S210&lt;&gt;"Ja",VLOOKUP($D210,Listen!$A$2:$F$45,6,0)="Nein"),$Y210,$X210),0)</f>
        <v>0</v>
      </c>
      <c r="AG210" s="45">
        <f>IFERROR(IF(OR($S210&lt;&gt;"Ja",VLOOKUP($D210,Listen!$A$2:$F$45,6,0)="Nein"),$Y210,$X210),0)</f>
        <v>0</v>
      </c>
      <c r="AH210" s="47">
        <f t="shared" si="86"/>
        <v>0</v>
      </c>
      <c r="AI210" s="122">
        <f>IFERROR(IF(VLOOKUP($D210,Listen!$A$2:$F$45,6,0)="Ja",MAX(BC210:BD210),D_SAV!$BC210),0)</f>
        <v>0</v>
      </c>
      <c r="AJ210" s="47">
        <f t="shared" si="87"/>
        <v>0</v>
      </c>
      <c r="AL210" s="262">
        <f t="shared" si="88"/>
        <v>0</v>
      </c>
      <c r="AM210" s="129">
        <f t="shared" si="75"/>
        <v>0</v>
      </c>
      <c r="AN210" s="263">
        <f t="shared" si="89"/>
        <v>0</v>
      </c>
      <c r="AO210" s="262">
        <f t="shared" si="76"/>
        <v>0</v>
      </c>
      <c r="AP210" s="129">
        <f t="shared" si="77"/>
        <v>0</v>
      </c>
      <c r="AQ210" s="263">
        <f t="shared" si="90"/>
        <v>0</v>
      </c>
      <c r="AR210" s="262">
        <f t="shared" si="78"/>
        <v>0</v>
      </c>
      <c r="AS210" s="129">
        <f t="shared" si="79"/>
        <v>0</v>
      </c>
      <c r="AT210" s="263">
        <f t="shared" si="91"/>
        <v>0</v>
      </c>
      <c r="AU210" s="262">
        <f t="shared" si="80"/>
        <v>0</v>
      </c>
      <c r="AV210" s="129">
        <f t="shared" si="81"/>
        <v>0</v>
      </c>
      <c r="AW210" s="263">
        <f t="shared" si="92"/>
        <v>0</v>
      </c>
      <c r="AX210" s="262">
        <f t="shared" si="82"/>
        <v>0</v>
      </c>
      <c r="AY210" s="129">
        <f t="shared" si="83"/>
        <v>0</v>
      </c>
      <c r="AZ210" s="129">
        <f t="shared" si="93"/>
        <v>0</v>
      </c>
      <c r="BA210" s="263">
        <f>IFERROR(IF(VLOOKUP($D210,Listen!$A$2:$F$45,6,0)="Ja",AX210-MAX(AY210:AZ210),AX210-AY210),0)</f>
        <v>0</v>
      </c>
      <c r="BB210" s="262">
        <f t="shared" si="94"/>
        <v>0</v>
      </c>
      <c r="BC210" s="129">
        <f t="shared" si="84"/>
        <v>0</v>
      </c>
      <c r="BD210" s="129">
        <f t="shared" si="95"/>
        <v>0</v>
      </c>
      <c r="BE210" s="263">
        <f>IFERROR(IF(VLOOKUP($D210,Listen!$A$2:$F$45,6,0)="Ja",BB210-MAX(BC210:BD210),BB210-BC210),0)</f>
        <v>0</v>
      </c>
    </row>
    <row r="211" spans="1:57" x14ac:dyDescent="0.25">
      <c r="A211" s="189">
        <v>207</v>
      </c>
      <c r="B211" s="135" t="str">
        <f>IF(AND(E211&lt;&gt;0,D211&lt;&gt;0,F211&lt;&gt;0),IF(C211&lt;&gt;0,CONCATENATE(C211,"-AGr",VLOOKUP(D211,Listen!$A$2:$D$45,4,FALSE),"-",E211,"-",F211,),CONCATENATE("AGr",VLOOKUP(D211,Listen!$A$2:$D$45,4,FALSE),"-",E211,"-",F211)),"keine vollständige ID")</f>
        <v>keine vollständige ID</v>
      </c>
      <c r="C211" s="126"/>
      <c r="D211" s="275"/>
      <c r="E211" s="33"/>
      <c r="F211" s="130"/>
      <c r="G211" s="16"/>
      <c r="H211" s="16"/>
      <c r="I211" s="16"/>
      <c r="J211" s="16"/>
      <c r="K211" s="16"/>
      <c r="L211" s="94">
        <f>IF(E211&gt;A_Stammdaten!$B$10,0,G211+H211-J211)</f>
        <v>0</v>
      </c>
      <c r="M211" s="16"/>
      <c r="N211" s="16"/>
      <c r="O211" s="16"/>
      <c r="P211" s="54">
        <f t="shared" si="72"/>
        <v>0</v>
      </c>
      <c r="Q211" s="33"/>
      <c r="R211" s="33"/>
      <c r="S211" s="33"/>
      <c r="T211" s="33"/>
      <c r="U211" s="33"/>
      <c r="V211" s="33"/>
      <c r="W211" s="55" t="str">
        <f t="shared" si="73"/>
        <v>-</v>
      </c>
      <c r="X211" s="55" t="str">
        <f t="shared" si="74"/>
        <v>-</v>
      </c>
      <c r="Y211" s="55">
        <f>IF(ISBLANK($D211),0,VLOOKUP($D211,Listen!$A$2:$C$45,2,FALSE))</f>
        <v>0</v>
      </c>
      <c r="Z211" s="55">
        <f>IF(ISBLANK($D211),0,VLOOKUP($D211,Listen!$A$2:$C$45,3,FALSE))</f>
        <v>0</v>
      </c>
      <c r="AA211" s="45">
        <f t="shared" si="85"/>
        <v>0</v>
      </c>
      <c r="AB211" s="45">
        <f t="shared" si="85"/>
        <v>0</v>
      </c>
      <c r="AC211" s="45">
        <f>IFERROR(IF(OR($R211&lt;&gt;"Ja",VLOOKUP($D211,Listen!$A$2:$F$45,5,0)="Nein",E211&lt;IF(D211="LNG Anbindungsanlagen gemäß separater Festlegung",2022,2023)),$Y211,$W211),0)</f>
        <v>0</v>
      </c>
      <c r="AD211" s="45">
        <f>IFERROR(IF(OR($R211&lt;&gt;"Ja",VLOOKUP($D211,Listen!$A$2:$F$45,5,0)="Nein",E211&lt;IF(D211="LNG Anbindungsanlagen gemäß separater Festlegung",2022,2023)),$Y211,$W211),0)</f>
        <v>0</v>
      </c>
      <c r="AE211" s="45">
        <f>IFERROR(IF(OR($S211&lt;&gt;"Ja",VLOOKUP($D211,Listen!$A$2:$F$45,6,0)="Nein"),$Y211,$X211),0)</f>
        <v>0</v>
      </c>
      <c r="AF211" s="45">
        <f>IFERROR(IF(OR($S211&lt;&gt;"Ja",VLOOKUP($D211,Listen!$A$2:$F$45,6,0)="Nein"),$Y211,$X211),0)</f>
        <v>0</v>
      </c>
      <c r="AG211" s="45">
        <f>IFERROR(IF(OR($S211&lt;&gt;"Ja",VLOOKUP($D211,Listen!$A$2:$F$45,6,0)="Nein"),$Y211,$X211),0)</f>
        <v>0</v>
      </c>
      <c r="AH211" s="47">
        <f t="shared" si="86"/>
        <v>0</v>
      </c>
      <c r="AI211" s="122">
        <f>IFERROR(IF(VLOOKUP($D211,Listen!$A$2:$F$45,6,0)="Ja",MAX(BC211:BD211),D_SAV!$BC211),0)</f>
        <v>0</v>
      </c>
      <c r="AJ211" s="47">
        <f t="shared" si="87"/>
        <v>0</v>
      </c>
      <c r="AL211" s="262">
        <f t="shared" si="88"/>
        <v>0</v>
      </c>
      <c r="AM211" s="129">
        <f t="shared" si="75"/>
        <v>0</v>
      </c>
      <c r="AN211" s="263">
        <f t="shared" si="89"/>
        <v>0</v>
      </c>
      <c r="AO211" s="262">
        <f t="shared" si="76"/>
        <v>0</v>
      </c>
      <c r="AP211" s="129">
        <f t="shared" si="77"/>
        <v>0</v>
      </c>
      <c r="AQ211" s="263">
        <f t="shared" si="90"/>
        <v>0</v>
      </c>
      <c r="AR211" s="262">
        <f t="shared" si="78"/>
        <v>0</v>
      </c>
      <c r="AS211" s="129">
        <f t="shared" si="79"/>
        <v>0</v>
      </c>
      <c r="AT211" s="263">
        <f t="shared" si="91"/>
        <v>0</v>
      </c>
      <c r="AU211" s="262">
        <f t="shared" si="80"/>
        <v>0</v>
      </c>
      <c r="AV211" s="129">
        <f t="shared" si="81"/>
        <v>0</v>
      </c>
      <c r="AW211" s="263">
        <f t="shared" si="92"/>
        <v>0</v>
      </c>
      <c r="AX211" s="262">
        <f t="shared" si="82"/>
        <v>0</v>
      </c>
      <c r="AY211" s="129">
        <f t="shared" si="83"/>
        <v>0</v>
      </c>
      <c r="AZ211" s="129">
        <f t="shared" si="93"/>
        <v>0</v>
      </c>
      <c r="BA211" s="263">
        <f>IFERROR(IF(VLOOKUP($D211,Listen!$A$2:$F$45,6,0)="Ja",AX211-MAX(AY211:AZ211),AX211-AY211),0)</f>
        <v>0</v>
      </c>
      <c r="BB211" s="262">
        <f t="shared" si="94"/>
        <v>0</v>
      </c>
      <c r="BC211" s="129">
        <f t="shared" si="84"/>
        <v>0</v>
      </c>
      <c r="BD211" s="129">
        <f t="shared" si="95"/>
        <v>0</v>
      </c>
      <c r="BE211" s="263">
        <f>IFERROR(IF(VLOOKUP($D211,Listen!$A$2:$F$45,6,0)="Ja",BB211-MAX(BC211:BD211),BB211-BC211),0)</f>
        <v>0</v>
      </c>
    </row>
    <row r="212" spans="1:57" x14ac:dyDescent="0.25">
      <c r="A212" s="189">
        <v>208</v>
      </c>
      <c r="B212" s="135" t="str">
        <f>IF(AND(E212&lt;&gt;0,D212&lt;&gt;0,F212&lt;&gt;0),IF(C212&lt;&gt;0,CONCATENATE(C212,"-AGr",VLOOKUP(D212,Listen!$A$2:$D$45,4,FALSE),"-",E212,"-",F212,),CONCATENATE("AGr",VLOOKUP(D212,Listen!$A$2:$D$45,4,FALSE),"-",E212,"-",F212)),"keine vollständige ID")</f>
        <v>keine vollständige ID</v>
      </c>
      <c r="C212" s="126"/>
      <c r="D212" s="275"/>
      <c r="E212" s="33"/>
      <c r="F212" s="130"/>
      <c r="G212" s="16"/>
      <c r="H212" s="16"/>
      <c r="I212" s="16"/>
      <c r="J212" s="16"/>
      <c r="K212" s="16"/>
      <c r="L212" s="94">
        <f>IF(E212&gt;A_Stammdaten!$B$10,0,G212+H212-J212)</f>
        <v>0</v>
      </c>
      <c r="M212" s="16"/>
      <c r="N212" s="16"/>
      <c r="O212" s="16"/>
      <c r="P212" s="54">
        <f t="shared" si="72"/>
        <v>0</v>
      </c>
      <c r="Q212" s="33"/>
      <c r="R212" s="33"/>
      <c r="S212" s="33"/>
      <c r="T212" s="33"/>
      <c r="U212" s="33"/>
      <c r="V212" s="33"/>
      <c r="W212" s="55" t="str">
        <f t="shared" si="73"/>
        <v>-</v>
      </c>
      <c r="X212" s="55" t="str">
        <f t="shared" si="74"/>
        <v>-</v>
      </c>
      <c r="Y212" s="55">
        <f>IF(ISBLANK($D212),0,VLOOKUP($D212,Listen!$A$2:$C$45,2,FALSE))</f>
        <v>0</v>
      </c>
      <c r="Z212" s="55">
        <f>IF(ISBLANK($D212),0,VLOOKUP($D212,Listen!$A$2:$C$45,3,FALSE))</f>
        <v>0</v>
      </c>
      <c r="AA212" s="45">
        <f t="shared" si="85"/>
        <v>0</v>
      </c>
      <c r="AB212" s="45">
        <f t="shared" si="85"/>
        <v>0</v>
      </c>
      <c r="AC212" s="45">
        <f>IFERROR(IF(OR($R212&lt;&gt;"Ja",VLOOKUP($D212,Listen!$A$2:$F$45,5,0)="Nein",E212&lt;IF(D212="LNG Anbindungsanlagen gemäß separater Festlegung",2022,2023)),$Y212,$W212),0)</f>
        <v>0</v>
      </c>
      <c r="AD212" s="45">
        <f>IFERROR(IF(OR($R212&lt;&gt;"Ja",VLOOKUP($D212,Listen!$A$2:$F$45,5,0)="Nein",E212&lt;IF(D212="LNG Anbindungsanlagen gemäß separater Festlegung",2022,2023)),$Y212,$W212),0)</f>
        <v>0</v>
      </c>
      <c r="AE212" s="45">
        <f>IFERROR(IF(OR($S212&lt;&gt;"Ja",VLOOKUP($D212,Listen!$A$2:$F$45,6,0)="Nein"),$Y212,$X212),0)</f>
        <v>0</v>
      </c>
      <c r="AF212" s="45">
        <f>IFERROR(IF(OR($S212&lt;&gt;"Ja",VLOOKUP($D212,Listen!$A$2:$F$45,6,0)="Nein"),$Y212,$X212),0)</f>
        <v>0</v>
      </c>
      <c r="AG212" s="45">
        <f>IFERROR(IF(OR($S212&lt;&gt;"Ja",VLOOKUP($D212,Listen!$A$2:$F$45,6,0)="Nein"),$Y212,$X212),0)</f>
        <v>0</v>
      </c>
      <c r="AH212" s="47">
        <f t="shared" si="86"/>
        <v>0</v>
      </c>
      <c r="AI212" s="122">
        <f>IFERROR(IF(VLOOKUP($D212,Listen!$A$2:$F$45,6,0)="Ja",MAX(BC212:BD212),D_SAV!$BC212),0)</f>
        <v>0</v>
      </c>
      <c r="AJ212" s="47">
        <f t="shared" si="87"/>
        <v>0</v>
      </c>
      <c r="AL212" s="262">
        <f t="shared" si="88"/>
        <v>0</v>
      </c>
      <c r="AM212" s="129">
        <f t="shared" si="75"/>
        <v>0</v>
      </c>
      <c r="AN212" s="263">
        <f t="shared" si="89"/>
        <v>0</v>
      </c>
      <c r="AO212" s="262">
        <f t="shared" si="76"/>
        <v>0</v>
      </c>
      <c r="AP212" s="129">
        <f t="shared" si="77"/>
        <v>0</v>
      </c>
      <c r="AQ212" s="263">
        <f t="shared" si="90"/>
        <v>0</v>
      </c>
      <c r="AR212" s="262">
        <f t="shared" si="78"/>
        <v>0</v>
      </c>
      <c r="AS212" s="129">
        <f t="shared" si="79"/>
        <v>0</v>
      </c>
      <c r="AT212" s="263">
        <f t="shared" si="91"/>
        <v>0</v>
      </c>
      <c r="AU212" s="262">
        <f t="shared" si="80"/>
        <v>0</v>
      </c>
      <c r="AV212" s="129">
        <f t="shared" si="81"/>
        <v>0</v>
      </c>
      <c r="AW212" s="263">
        <f t="shared" si="92"/>
        <v>0</v>
      </c>
      <c r="AX212" s="262">
        <f t="shared" si="82"/>
        <v>0</v>
      </c>
      <c r="AY212" s="129">
        <f t="shared" si="83"/>
        <v>0</v>
      </c>
      <c r="AZ212" s="129">
        <f t="shared" si="93"/>
        <v>0</v>
      </c>
      <c r="BA212" s="263">
        <f>IFERROR(IF(VLOOKUP($D212,Listen!$A$2:$F$45,6,0)="Ja",AX212-MAX(AY212:AZ212),AX212-AY212),0)</f>
        <v>0</v>
      </c>
      <c r="BB212" s="262">
        <f t="shared" si="94"/>
        <v>0</v>
      </c>
      <c r="BC212" s="129">
        <f t="shared" si="84"/>
        <v>0</v>
      </c>
      <c r="BD212" s="129">
        <f t="shared" si="95"/>
        <v>0</v>
      </c>
      <c r="BE212" s="263">
        <f>IFERROR(IF(VLOOKUP($D212,Listen!$A$2:$F$45,6,0)="Ja",BB212-MAX(BC212:BD212),BB212-BC212),0)</f>
        <v>0</v>
      </c>
    </row>
    <row r="213" spans="1:57" x14ac:dyDescent="0.25">
      <c r="A213" s="189">
        <v>209</v>
      </c>
      <c r="B213" s="135" t="str">
        <f>IF(AND(E213&lt;&gt;0,D213&lt;&gt;0,F213&lt;&gt;0),IF(C213&lt;&gt;0,CONCATENATE(C213,"-AGr",VLOOKUP(D213,Listen!$A$2:$D$45,4,FALSE),"-",E213,"-",F213,),CONCATENATE("AGr",VLOOKUP(D213,Listen!$A$2:$D$45,4,FALSE),"-",E213,"-",F213)),"keine vollständige ID")</f>
        <v>keine vollständige ID</v>
      </c>
      <c r="C213" s="126"/>
      <c r="D213" s="275"/>
      <c r="E213" s="33"/>
      <c r="F213" s="130"/>
      <c r="G213" s="16"/>
      <c r="H213" s="16"/>
      <c r="I213" s="16"/>
      <c r="J213" s="16"/>
      <c r="K213" s="16"/>
      <c r="L213" s="94">
        <f>IF(E213&gt;A_Stammdaten!$B$10,0,G213+H213-J213)</f>
        <v>0</v>
      </c>
      <c r="M213" s="16"/>
      <c r="N213" s="16"/>
      <c r="O213" s="16"/>
      <c r="P213" s="54">
        <f t="shared" si="72"/>
        <v>0</v>
      </c>
      <c r="Q213" s="33"/>
      <c r="R213" s="33"/>
      <c r="S213" s="33"/>
      <c r="T213" s="33"/>
      <c r="U213" s="33"/>
      <c r="V213" s="33"/>
      <c r="W213" s="55" t="str">
        <f t="shared" si="73"/>
        <v>-</v>
      </c>
      <c r="X213" s="55" t="str">
        <f t="shared" si="74"/>
        <v>-</v>
      </c>
      <c r="Y213" s="55">
        <f>IF(ISBLANK($D213),0,VLOOKUP($D213,Listen!$A$2:$C$45,2,FALSE))</f>
        <v>0</v>
      </c>
      <c r="Z213" s="55">
        <f>IF(ISBLANK($D213),0,VLOOKUP($D213,Listen!$A$2:$C$45,3,FALSE))</f>
        <v>0</v>
      </c>
      <c r="AA213" s="45">
        <f t="shared" si="85"/>
        <v>0</v>
      </c>
      <c r="AB213" s="45">
        <f t="shared" si="85"/>
        <v>0</v>
      </c>
      <c r="AC213" s="45">
        <f>IFERROR(IF(OR($R213&lt;&gt;"Ja",VLOOKUP($D213,Listen!$A$2:$F$45,5,0)="Nein",E213&lt;IF(D213="LNG Anbindungsanlagen gemäß separater Festlegung",2022,2023)),$Y213,$W213),0)</f>
        <v>0</v>
      </c>
      <c r="AD213" s="45">
        <f>IFERROR(IF(OR($R213&lt;&gt;"Ja",VLOOKUP($D213,Listen!$A$2:$F$45,5,0)="Nein",E213&lt;IF(D213="LNG Anbindungsanlagen gemäß separater Festlegung",2022,2023)),$Y213,$W213),0)</f>
        <v>0</v>
      </c>
      <c r="AE213" s="45">
        <f>IFERROR(IF(OR($S213&lt;&gt;"Ja",VLOOKUP($D213,Listen!$A$2:$F$45,6,0)="Nein"),$Y213,$X213),0)</f>
        <v>0</v>
      </c>
      <c r="AF213" s="45">
        <f>IFERROR(IF(OR($S213&lt;&gt;"Ja",VLOOKUP($D213,Listen!$A$2:$F$45,6,0)="Nein"),$Y213,$X213),0)</f>
        <v>0</v>
      </c>
      <c r="AG213" s="45">
        <f>IFERROR(IF(OR($S213&lt;&gt;"Ja",VLOOKUP($D213,Listen!$A$2:$F$45,6,0)="Nein"),$Y213,$X213),0)</f>
        <v>0</v>
      </c>
      <c r="AH213" s="47">
        <f t="shared" si="86"/>
        <v>0</v>
      </c>
      <c r="AI213" s="122">
        <f>IFERROR(IF(VLOOKUP($D213,Listen!$A$2:$F$45,6,0)="Ja",MAX(BC213:BD213),D_SAV!$BC213),0)</f>
        <v>0</v>
      </c>
      <c r="AJ213" s="47">
        <f t="shared" si="87"/>
        <v>0</v>
      </c>
      <c r="AL213" s="262">
        <f t="shared" si="88"/>
        <v>0</v>
      </c>
      <c r="AM213" s="129">
        <f t="shared" si="75"/>
        <v>0</v>
      </c>
      <c r="AN213" s="263">
        <f t="shared" si="89"/>
        <v>0</v>
      </c>
      <c r="AO213" s="262">
        <f t="shared" si="76"/>
        <v>0</v>
      </c>
      <c r="AP213" s="129">
        <f t="shared" si="77"/>
        <v>0</v>
      </c>
      <c r="AQ213" s="263">
        <f t="shared" si="90"/>
        <v>0</v>
      </c>
      <c r="AR213" s="262">
        <f t="shared" si="78"/>
        <v>0</v>
      </c>
      <c r="AS213" s="129">
        <f t="shared" si="79"/>
        <v>0</v>
      </c>
      <c r="AT213" s="263">
        <f t="shared" si="91"/>
        <v>0</v>
      </c>
      <c r="AU213" s="262">
        <f t="shared" si="80"/>
        <v>0</v>
      </c>
      <c r="AV213" s="129">
        <f t="shared" si="81"/>
        <v>0</v>
      </c>
      <c r="AW213" s="263">
        <f t="shared" si="92"/>
        <v>0</v>
      </c>
      <c r="AX213" s="262">
        <f t="shared" si="82"/>
        <v>0</v>
      </c>
      <c r="AY213" s="129">
        <f t="shared" si="83"/>
        <v>0</v>
      </c>
      <c r="AZ213" s="129">
        <f t="shared" si="93"/>
        <v>0</v>
      </c>
      <c r="BA213" s="263">
        <f>IFERROR(IF(VLOOKUP($D213,Listen!$A$2:$F$45,6,0)="Ja",AX213-MAX(AY213:AZ213),AX213-AY213),0)</f>
        <v>0</v>
      </c>
      <c r="BB213" s="262">
        <f t="shared" si="94"/>
        <v>0</v>
      </c>
      <c r="BC213" s="129">
        <f t="shared" si="84"/>
        <v>0</v>
      </c>
      <c r="BD213" s="129">
        <f t="shared" si="95"/>
        <v>0</v>
      </c>
      <c r="BE213" s="263">
        <f>IFERROR(IF(VLOOKUP($D213,Listen!$A$2:$F$45,6,0)="Ja",BB213-MAX(BC213:BD213),BB213-BC213),0)</f>
        <v>0</v>
      </c>
    </row>
    <row r="214" spans="1:57" x14ac:dyDescent="0.25">
      <c r="A214" s="189">
        <v>210</v>
      </c>
      <c r="B214" s="135" t="str">
        <f>IF(AND(E214&lt;&gt;0,D214&lt;&gt;0,F214&lt;&gt;0),IF(C214&lt;&gt;0,CONCATENATE(C214,"-AGr",VLOOKUP(D214,Listen!$A$2:$D$45,4,FALSE),"-",E214,"-",F214,),CONCATENATE("AGr",VLOOKUP(D214,Listen!$A$2:$D$45,4,FALSE),"-",E214,"-",F214)),"keine vollständige ID")</f>
        <v>keine vollständige ID</v>
      </c>
      <c r="C214" s="126"/>
      <c r="D214" s="275"/>
      <c r="E214" s="33"/>
      <c r="F214" s="130"/>
      <c r="G214" s="16"/>
      <c r="H214" s="16"/>
      <c r="I214" s="16"/>
      <c r="J214" s="16"/>
      <c r="K214" s="16"/>
      <c r="L214" s="94">
        <f>IF(E214&gt;A_Stammdaten!$B$10,0,G214+H214-J214)</f>
        <v>0</v>
      </c>
      <c r="M214" s="16"/>
      <c r="N214" s="16"/>
      <c r="O214" s="16"/>
      <c r="P214" s="54">
        <f t="shared" si="72"/>
        <v>0</v>
      </c>
      <c r="Q214" s="33"/>
      <c r="R214" s="33"/>
      <c r="S214" s="33"/>
      <c r="T214" s="33"/>
      <c r="U214" s="33"/>
      <c r="V214" s="33"/>
      <c r="W214" s="55" t="str">
        <f t="shared" si="73"/>
        <v>-</v>
      </c>
      <c r="X214" s="55" t="str">
        <f t="shared" si="74"/>
        <v>-</v>
      </c>
      <c r="Y214" s="55">
        <f>IF(ISBLANK($D214),0,VLOOKUP($D214,Listen!$A$2:$C$45,2,FALSE))</f>
        <v>0</v>
      </c>
      <c r="Z214" s="55">
        <f>IF(ISBLANK($D214),0,VLOOKUP($D214,Listen!$A$2:$C$45,3,FALSE))</f>
        <v>0</v>
      </c>
      <c r="AA214" s="45">
        <f t="shared" si="85"/>
        <v>0</v>
      </c>
      <c r="AB214" s="45">
        <f t="shared" si="85"/>
        <v>0</v>
      </c>
      <c r="AC214" s="45">
        <f>IFERROR(IF(OR($R214&lt;&gt;"Ja",VLOOKUP($D214,Listen!$A$2:$F$45,5,0)="Nein",E214&lt;IF(D214="LNG Anbindungsanlagen gemäß separater Festlegung",2022,2023)),$Y214,$W214),0)</f>
        <v>0</v>
      </c>
      <c r="AD214" s="45">
        <f>IFERROR(IF(OR($R214&lt;&gt;"Ja",VLOOKUP($D214,Listen!$A$2:$F$45,5,0)="Nein",E214&lt;IF(D214="LNG Anbindungsanlagen gemäß separater Festlegung",2022,2023)),$Y214,$W214),0)</f>
        <v>0</v>
      </c>
      <c r="AE214" s="45">
        <f>IFERROR(IF(OR($S214&lt;&gt;"Ja",VLOOKUP($D214,Listen!$A$2:$F$45,6,0)="Nein"),$Y214,$X214),0)</f>
        <v>0</v>
      </c>
      <c r="AF214" s="45">
        <f>IFERROR(IF(OR($S214&lt;&gt;"Ja",VLOOKUP($D214,Listen!$A$2:$F$45,6,0)="Nein"),$Y214,$X214),0)</f>
        <v>0</v>
      </c>
      <c r="AG214" s="45">
        <f>IFERROR(IF(OR($S214&lt;&gt;"Ja",VLOOKUP($D214,Listen!$A$2:$F$45,6,0)="Nein"),$Y214,$X214),0)</f>
        <v>0</v>
      </c>
      <c r="AH214" s="47">
        <f t="shared" si="86"/>
        <v>0</v>
      </c>
      <c r="AI214" s="122">
        <f>IFERROR(IF(VLOOKUP($D214,Listen!$A$2:$F$45,6,0)="Ja",MAX(BC214:BD214),D_SAV!$BC214),0)</f>
        <v>0</v>
      </c>
      <c r="AJ214" s="47">
        <f t="shared" si="87"/>
        <v>0</v>
      </c>
      <c r="AL214" s="262">
        <f t="shared" si="88"/>
        <v>0</v>
      </c>
      <c r="AM214" s="129">
        <f t="shared" si="75"/>
        <v>0</v>
      </c>
      <c r="AN214" s="263">
        <f t="shared" si="89"/>
        <v>0</v>
      </c>
      <c r="AO214" s="262">
        <f t="shared" si="76"/>
        <v>0</v>
      </c>
      <c r="AP214" s="129">
        <f t="shared" si="77"/>
        <v>0</v>
      </c>
      <c r="AQ214" s="263">
        <f t="shared" si="90"/>
        <v>0</v>
      </c>
      <c r="AR214" s="262">
        <f t="shared" si="78"/>
        <v>0</v>
      </c>
      <c r="AS214" s="129">
        <f t="shared" si="79"/>
        <v>0</v>
      </c>
      <c r="AT214" s="263">
        <f t="shared" si="91"/>
        <v>0</v>
      </c>
      <c r="AU214" s="262">
        <f t="shared" si="80"/>
        <v>0</v>
      </c>
      <c r="AV214" s="129">
        <f t="shared" si="81"/>
        <v>0</v>
      </c>
      <c r="AW214" s="263">
        <f t="shared" si="92"/>
        <v>0</v>
      </c>
      <c r="AX214" s="262">
        <f t="shared" si="82"/>
        <v>0</v>
      </c>
      <c r="AY214" s="129">
        <f t="shared" si="83"/>
        <v>0</v>
      </c>
      <c r="AZ214" s="129">
        <f t="shared" si="93"/>
        <v>0</v>
      </c>
      <c r="BA214" s="263">
        <f>IFERROR(IF(VLOOKUP($D214,Listen!$A$2:$F$45,6,0)="Ja",AX214-MAX(AY214:AZ214),AX214-AY214),0)</f>
        <v>0</v>
      </c>
      <c r="BB214" s="262">
        <f t="shared" si="94"/>
        <v>0</v>
      </c>
      <c r="BC214" s="129">
        <f t="shared" si="84"/>
        <v>0</v>
      </c>
      <c r="BD214" s="129">
        <f t="shared" si="95"/>
        <v>0</v>
      </c>
      <c r="BE214" s="263">
        <f>IFERROR(IF(VLOOKUP($D214,Listen!$A$2:$F$45,6,0)="Ja",BB214-MAX(BC214:BD214),BB214-BC214),0)</f>
        <v>0</v>
      </c>
    </row>
    <row r="215" spans="1:57" x14ac:dyDescent="0.25">
      <c r="A215" s="189">
        <v>211</v>
      </c>
      <c r="B215" s="135" t="str">
        <f>IF(AND(E215&lt;&gt;0,D215&lt;&gt;0,F215&lt;&gt;0),IF(C215&lt;&gt;0,CONCATENATE(C215,"-AGr",VLOOKUP(D215,Listen!$A$2:$D$45,4,FALSE),"-",E215,"-",F215,),CONCATENATE("AGr",VLOOKUP(D215,Listen!$A$2:$D$45,4,FALSE),"-",E215,"-",F215)),"keine vollständige ID")</f>
        <v>keine vollständige ID</v>
      </c>
      <c r="C215" s="126"/>
      <c r="D215" s="275"/>
      <c r="E215" s="33"/>
      <c r="F215" s="130"/>
      <c r="G215" s="16"/>
      <c r="H215" s="16"/>
      <c r="I215" s="16"/>
      <c r="J215" s="16"/>
      <c r="K215" s="16"/>
      <c r="L215" s="94">
        <f>IF(E215&gt;A_Stammdaten!$B$10,0,G215+H215-J215)</f>
        <v>0</v>
      </c>
      <c r="M215" s="16"/>
      <c r="N215" s="16"/>
      <c r="O215" s="16"/>
      <c r="P215" s="54">
        <f t="shared" si="72"/>
        <v>0</v>
      </c>
      <c r="Q215" s="33"/>
      <c r="R215" s="33"/>
      <c r="S215" s="33"/>
      <c r="T215" s="33"/>
      <c r="U215" s="33"/>
      <c r="V215" s="33"/>
      <c r="W215" s="55" t="str">
        <f t="shared" si="73"/>
        <v>-</v>
      </c>
      <c r="X215" s="55" t="str">
        <f t="shared" si="74"/>
        <v>-</v>
      </c>
      <c r="Y215" s="55">
        <f>IF(ISBLANK($D215),0,VLOOKUP($D215,Listen!$A$2:$C$45,2,FALSE))</f>
        <v>0</v>
      </c>
      <c r="Z215" s="55">
        <f>IF(ISBLANK($D215),0,VLOOKUP($D215,Listen!$A$2:$C$45,3,FALSE))</f>
        <v>0</v>
      </c>
      <c r="AA215" s="45">
        <f t="shared" si="85"/>
        <v>0</v>
      </c>
      <c r="AB215" s="45">
        <f t="shared" si="85"/>
        <v>0</v>
      </c>
      <c r="AC215" s="45">
        <f>IFERROR(IF(OR($R215&lt;&gt;"Ja",VLOOKUP($D215,Listen!$A$2:$F$45,5,0)="Nein",E215&lt;IF(D215="LNG Anbindungsanlagen gemäß separater Festlegung",2022,2023)),$Y215,$W215),0)</f>
        <v>0</v>
      </c>
      <c r="AD215" s="45">
        <f>IFERROR(IF(OR($R215&lt;&gt;"Ja",VLOOKUP($D215,Listen!$A$2:$F$45,5,0)="Nein",E215&lt;IF(D215="LNG Anbindungsanlagen gemäß separater Festlegung",2022,2023)),$Y215,$W215),0)</f>
        <v>0</v>
      </c>
      <c r="AE215" s="45">
        <f>IFERROR(IF(OR($S215&lt;&gt;"Ja",VLOOKUP($D215,Listen!$A$2:$F$45,6,0)="Nein"),$Y215,$X215),0)</f>
        <v>0</v>
      </c>
      <c r="AF215" s="45">
        <f>IFERROR(IF(OR($S215&lt;&gt;"Ja",VLOOKUP($D215,Listen!$A$2:$F$45,6,0)="Nein"),$Y215,$X215),0)</f>
        <v>0</v>
      </c>
      <c r="AG215" s="45">
        <f>IFERROR(IF(OR($S215&lt;&gt;"Ja",VLOOKUP($D215,Listen!$A$2:$F$45,6,0)="Nein"),$Y215,$X215),0)</f>
        <v>0</v>
      </c>
      <c r="AH215" s="47">
        <f t="shared" si="86"/>
        <v>0</v>
      </c>
      <c r="AI215" s="122">
        <f>IFERROR(IF(VLOOKUP($D215,Listen!$A$2:$F$45,6,0)="Ja",MAX(BC215:BD215),D_SAV!$BC215),0)</f>
        <v>0</v>
      </c>
      <c r="AJ215" s="47">
        <f t="shared" si="87"/>
        <v>0</v>
      </c>
      <c r="AL215" s="262">
        <f t="shared" si="88"/>
        <v>0</v>
      </c>
      <c r="AM215" s="129">
        <f t="shared" si="75"/>
        <v>0</v>
      </c>
      <c r="AN215" s="263">
        <f t="shared" si="89"/>
        <v>0</v>
      </c>
      <c r="AO215" s="262">
        <f t="shared" si="76"/>
        <v>0</v>
      </c>
      <c r="AP215" s="129">
        <f t="shared" si="77"/>
        <v>0</v>
      </c>
      <c r="AQ215" s="263">
        <f t="shared" si="90"/>
        <v>0</v>
      </c>
      <c r="AR215" s="262">
        <f t="shared" si="78"/>
        <v>0</v>
      </c>
      <c r="AS215" s="129">
        <f t="shared" si="79"/>
        <v>0</v>
      </c>
      <c r="AT215" s="263">
        <f t="shared" si="91"/>
        <v>0</v>
      </c>
      <c r="AU215" s="262">
        <f t="shared" si="80"/>
        <v>0</v>
      </c>
      <c r="AV215" s="129">
        <f t="shared" si="81"/>
        <v>0</v>
      </c>
      <c r="AW215" s="263">
        <f t="shared" si="92"/>
        <v>0</v>
      </c>
      <c r="AX215" s="262">
        <f t="shared" si="82"/>
        <v>0</v>
      </c>
      <c r="AY215" s="129">
        <f t="shared" si="83"/>
        <v>0</v>
      </c>
      <c r="AZ215" s="129">
        <f t="shared" si="93"/>
        <v>0</v>
      </c>
      <c r="BA215" s="263">
        <f>IFERROR(IF(VLOOKUP($D215,Listen!$A$2:$F$45,6,0)="Ja",AX215-MAX(AY215:AZ215),AX215-AY215),0)</f>
        <v>0</v>
      </c>
      <c r="BB215" s="262">
        <f t="shared" si="94"/>
        <v>0</v>
      </c>
      <c r="BC215" s="129">
        <f t="shared" si="84"/>
        <v>0</v>
      </c>
      <c r="BD215" s="129">
        <f t="shared" si="95"/>
        <v>0</v>
      </c>
      <c r="BE215" s="263">
        <f>IFERROR(IF(VLOOKUP($D215,Listen!$A$2:$F$45,6,0)="Ja",BB215-MAX(BC215:BD215),BB215-BC215),0)</f>
        <v>0</v>
      </c>
    </row>
    <row r="216" spans="1:57" x14ac:dyDescent="0.25">
      <c r="A216" s="189">
        <v>212</v>
      </c>
      <c r="B216" s="135" t="str">
        <f>IF(AND(E216&lt;&gt;0,D216&lt;&gt;0,F216&lt;&gt;0),IF(C216&lt;&gt;0,CONCATENATE(C216,"-AGr",VLOOKUP(D216,Listen!$A$2:$D$45,4,FALSE),"-",E216,"-",F216,),CONCATENATE("AGr",VLOOKUP(D216,Listen!$A$2:$D$45,4,FALSE),"-",E216,"-",F216)),"keine vollständige ID")</f>
        <v>keine vollständige ID</v>
      </c>
      <c r="C216" s="126"/>
      <c r="D216" s="275"/>
      <c r="E216" s="33"/>
      <c r="F216" s="130"/>
      <c r="G216" s="16"/>
      <c r="H216" s="16"/>
      <c r="I216" s="16"/>
      <c r="J216" s="16"/>
      <c r="K216" s="16"/>
      <c r="L216" s="94">
        <f>IF(E216&gt;A_Stammdaten!$B$10,0,G216+H216-J216)</f>
        <v>0</v>
      </c>
      <c r="M216" s="16"/>
      <c r="N216" s="16"/>
      <c r="O216" s="16"/>
      <c r="P216" s="54">
        <f t="shared" si="72"/>
        <v>0</v>
      </c>
      <c r="Q216" s="33"/>
      <c r="R216" s="33"/>
      <c r="S216" s="33"/>
      <c r="T216" s="33"/>
      <c r="U216" s="33"/>
      <c r="V216" s="33"/>
      <c r="W216" s="55" t="str">
        <f t="shared" si="73"/>
        <v>-</v>
      </c>
      <c r="X216" s="55" t="str">
        <f t="shared" si="74"/>
        <v>-</v>
      </c>
      <c r="Y216" s="55">
        <f>IF(ISBLANK($D216),0,VLOOKUP($D216,Listen!$A$2:$C$45,2,FALSE))</f>
        <v>0</v>
      </c>
      <c r="Z216" s="55">
        <f>IF(ISBLANK($D216),0,VLOOKUP($D216,Listen!$A$2:$C$45,3,FALSE))</f>
        <v>0</v>
      </c>
      <c r="AA216" s="45">
        <f t="shared" si="85"/>
        <v>0</v>
      </c>
      <c r="AB216" s="45">
        <f t="shared" si="85"/>
        <v>0</v>
      </c>
      <c r="AC216" s="45">
        <f>IFERROR(IF(OR($R216&lt;&gt;"Ja",VLOOKUP($D216,Listen!$A$2:$F$45,5,0)="Nein",E216&lt;IF(D216="LNG Anbindungsanlagen gemäß separater Festlegung",2022,2023)),$Y216,$W216),0)</f>
        <v>0</v>
      </c>
      <c r="AD216" s="45">
        <f>IFERROR(IF(OR($R216&lt;&gt;"Ja",VLOOKUP($D216,Listen!$A$2:$F$45,5,0)="Nein",E216&lt;IF(D216="LNG Anbindungsanlagen gemäß separater Festlegung",2022,2023)),$Y216,$W216),0)</f>
        <v>0</v>
      </c>
      <c r="AE216" s="45">
        <f>IFERROR(IF(OR($S216&lt;&gt;"Ja",VLOOKUP($D216,Listen!$A$2:$F$45,6,0)="Nein"),$Y216,$X216),0)</f>
        <v>0</v>
      </c>
      <c r="AF216" s="45">
        <f>IFERROR(IF(OR($S216&lt;&gt;"Ja",VLOOKUP($D216,Listen!$A$2:$F$45,6,0)="Nein"),$Y216,$X216),0)</f>
        <v>0</v>
      </c>
      <c r="AG216" s="45">
        <f>IFERROR(IF(OR($S216&lt;&gt;"Ja",VLOOKUP($D216,Listen!$A$2:$F$45,6,0)="Nein"),$Y216,$X216),0)</f>
        <v>0</v>
      </c>
      <c r="AH216" s="47">
        <f t="shared" si="86"/>
        <v>0</v>
      </c>
      <c r="AI216" s="122">
        <f>IFERROR(IF(VLOOKUP($D216,Listen!$A$2:$F$45,6,0)="Ja",MAX(BC216:BD216),D_SAV!$BC216),0)</f>
        <v>0</v>
      </c>
      <c r="AJ216" s="47">
        <f t="shared" si="87"/>
        <v>0</v>
      </c>
      <c r="AL216" s="262">
        <f t="shared" si="88"/>
        <v>0</v>
      </c>
      <c r="AM216" s="129">
        <f t="shared" si="75"/>
        <v>0</v>
      </c>
      <c r="AN216" s="263">
        <f t="shared" si="89"/>
        <v>0</v>
      </c>
      <c r="AO216" s="262">
        <f t="shared" si="76"/>
        <v>0</v>
      </c>
      <c r="AP216" s="129">
        <f t="shared" si="77"/>
        <v>0</v>
      </c>
      <c r="AQ216" s="263">
        <f t="shared" si="90"/>
        <v>0</v>
      </c>
      <c r="AR216" s="262">
        <f t="shared" si="78"/>
        <v>0</v>
      </c>
      <c r="AS216" s="129">
        <f t="shared" si="79"/>
        <v>0</v>
      </c>
      <c r="AT216" s="263">
        <f t="shared" si="91"/>
        <v>0</v>
      </c>
      <c r="AU216" s="262">
        <f t="shared" si="80"/>
        <v>0</v>
      </c>
      <c r="AV216" s="129">
        <f t="shared" si="81"/>
        <v>0</v>
      </c>
      <c r="AW216" s="263">
        <f t="shared" si="92"/>
        <v>0</v>
      </c>
      <c r="AX216" s="262">
        <f t="shared" si="82"/>
        <v>0</v>
      </c>
      <c r="AY216" s="129">
        <f t="shared" si="83"/>
        <v>0</v>
      </c>
      <c r="AZ216" s="129">
        <f t="shared" si="93"/>
        <v>0</v>
      </c>
      <c r="BA216" s="263">
        <f>IFERROR(IF(VLOOKUP($D216,Listen!$A$2:$F$45,6,0)="Ja",AX216-MAX(AY216:AZ216),AX216-AY216),0)</f>
        <v>0</v>
      </c>
      <c r="BB216" s="262">
        <f t="shared" si="94"/>
        <v>0</v>
      </c>
      <c r="BC216" s="129">
        <f t="shared" si="84"/>
        <v>0</v>
      </c>
      <c r="BD216" s="129">
        <f t="shared" si="95"/>
        <v>0</v>
      </c>
      <c r="BE216" s="263">
        <f>IFERROR(IF(VLOOKUP($D216,Listen!$A$2:$F$45,6,0)="Ja",BB216-MAX(BC216:BD216),BB216-BC216),0)</f>
        <v>0</v>
      </c>
    </row>
    <row r="217" spans="1:57" x14ac:dyDescent="0.25">
      <c r="A217" s="189">
        <v>213</v>
      </c>
      <c r="B217" s="135" t="str">
        <f>IF(AND(E217&lt;&gt;0,D217&lt;&gt;0,F217&lt;&gt;0),IF(C217&lt;&gt;0,CONCATENATE(C217,"-AGr",VLOOKUP(D217,Listen!$A$2:$D$45,4,FALSE),"-",E217,"-",F217,),CONCATENATE("AGr",VLOOKUP(D217,Listen!$A$2:$D$45,4,FALSE),"-",E217,"-",F217)),"keine vollständige ID")</f>
        <v>keine vollständige ID</v>
      </c>
      <c r="C217" s="126"/>
      <c r="D217" s="275"/>
      <c r="E217" s="33"/>
      <c r="F217" s="130"/>
      <c r="G217" s="16"/>
      <c r="H217" s="16"/>
      <c r="I217" s="16"/>
      <c r="J217" s="16"/>
      <c r="K217" s="16"/>
      <c r="L217" s="94">
        <f>IF(E217&gt;A_Stammdaten!$B$10,0,G217+H217-J217)</f>
        <v>0</v>
      </c>
      <c r="M217" s="16"/>
      <c r="N217" s="16"/>
      <c r="O217" s="16"/>
      <c r="P217" s="54">
        <f t="shared" si="72"/>
        <v>0</v>
      </c>
      <c r="Q217" s="33"/>
      <c r="R217" s="33"/>
      <c r="S217" s="33"/>
      <c r="T217" s="33"/>
      <c r="U217" s="33"/>
      <c r="V217" s="33"/>
      <c r="W217" s="55" t="str">
        <f t="shared" si="73"/>
        <v>-</v>
      </c>
      <c r="X217" s="55" t="str">
        <f t="shared" si="74"/>
        <v>-</v>
      </c>
      <c r="Y217" s="55">
        <f>IF(ISBLANK($D217),0,VLOOKUP($D217,Listen!$A$2:$C$45,2,FALSE))</f>
        <v>0</v>
      </c>
      <c r="Z217" s="55">
        <f>IF(ISBLANK($D217),0,VLOOKUP($D217,Listen!$A$2:$C$45,3,FALSE))</f>
        <v>0</v>
      </c>
      <c r="AA217" s="45">
        <f t="shared" si="85"/>
        <v>0</v>
      </c>
      <c r="AB217" s="45">
        <f t="shared" si="85"/>
        <v>0</v>
      </c>
      <c r="AC217" s="45">
        <f>IFERROR(IF(OR($R217&lt;&gt;"Ja",VLOOKUP($D217,Listen!$A$2:$F$45,5,0)="Nein",E217&lt;IF(D217="LNG Anbindungsanlagen gemäß separater Festlegung",2022,2023)),$Y217,$W217),0)</f>
        <v>0</v>
      </c>
      <c r="AD217" s="45">
        <f>IFERROR(IF(OR($R217&lt;&gt;"Ja",VLOOKUP($D217,Listen!$A$2:$F$45,5,0)="Nein",E217&lt;IF(D217="LNG Anbindungsanlagen gemäß separater Festlegung",2022,2023)),$Y217,$W217),0)</f>
        <v>0</v>
      </c>
      <c r="AE217" s="45">
        <f>IFERROR(IF(OR($S217&lt;&gt;"Ja",VLOOKUP($D217,Listen!$A$2:$F$45,6,0)="Nein"),$Y217,$X217),0)</f>
        <v>0</v>
      </c>
      <c r="AF217" s="45">
        <f>IFERROR(IF(OR($S217&lt;&gt;"Ja",VLOOKUP($D217,Listen!$A$2:$F$45,6,0)="Nein"),$Y217,$X217),0)</f>
        <v>0</v>
      </c>
      <c r="AG217" s="45">
        <f>IFERROR(IF(OR($S217&lt;&gt;"Ja",VLOOKUP($D217,Listen!$A$2:$F$45,6,0)="Nein"),$Y217,$X217),0)</f>
        <v>0</v>
      </c>
      <c r="AH217" s="47">
        <f t="shared" si="86"/>
        <v>0</v>
      </c>
      <c r="AI217" s="122">
        <f>IFERROR(IF(VLOOKUP($D217,Listen!$A$2:$F$45,6,0)="Ja",MAX(BC217:BD217),D_SAV!$BC217),0)</f>
        <v>0</v>
      </c>
      <c r="AJ217" s="47">
        <f t="shared" si="87"/>
        <v>0</v>
      </c>
      <c r="AL217" s="262">
        <f t="shared" si="88"/>
        <v>0</v>
      </c>
      <c r="AM217" s="129">
        <f t="shared" si="75"/>
        <v>0</v>
      </c>
      <c r="AN217" s="263">
        <f t="shared" si="89"/>
        <v>0</v>
      </c>
      <c r="AO217" s="262">
        <f t="shared" si="76"/>
        <v>0</v>
      </c>
      <c r="AP217" s="129">
        <f t="shared" si="77"/>
        <v>0</v>
      </c>
      <c r="AQ217" s="263">
        <f t="shared" si="90"/>
        <v>0</v>
      </c>
      <c r="AR217" s="262">
        <f t="shared" si="78"/>
        <v>0</v>
      </c>
      <c r="AS217" s="129">
        <f t="shared" si="79"/>
        <v>0</v>
      </c>
      <c r="AT217" s="263">
        <f t="shared" si="91"/>
        <v>0</v>
      </c>
      <c r="AU217" s="262">
        <f t="shared" si="80"/>
        <v>0</v>
      </c>
      <c r="AV217" s="129">
        <f t="shared" si="81"/>
        <v>0</v>
      </c>
      <c r="AW217" s="263">
        <f t="shared" si="92"/>
        <v>0</v>
      </c>
      <c r="AX217" s="262">
        <f t="shared" si="82"/>
        <v>0</v>
      </c>
      <c r="AY217" s="129">
        <f t="shared" si="83"/>
        <v>0</v>
      </c>
      <c r="AZ217" s="129">
        <f t="shared" si="93"/>
        <v>0</v>
      </c>
      <c r="BA217" s="263">
        <f>IFERROR(IF(VLOOKUP($D217,Listen!$A$2:$F$45,6,0)="Ja",AX217-MAX(AY217:AZ217),AX217-AY217),0)</f>
        <v>0</v>
      </c>
      <c r="BB217" s="262">
        <f t="shared" si="94"/>
        <v>0</v>
      </c>
      <c r="BC217" s="129">
        <f t="shared" si="84"/>
        <v>0</v>
      </c>
      <c r="BD217" s="129">
        <f t="shared" si="95"/>
        <v>0</v>
      </c>
      <c r="BE217" s="263">
        <f>IFERROR(IF(VLOOKUP($D217,Listen!$A$2:$F$45,6,0)="Ja",BB217-MAX(BC217:BD217),BB217-BC217),0)</f>
        <v>0</v>
      </c>
    </row>
    <row r="218" spans="1:57" x14ac:dyDescent="0.25">
      <c r="A218" s="189">
        <v>214</v>
      </c>
      <c r="B218" s="135" t="str">
        <f>IF(AND(E218&lt;&gt;0,D218&lt;&gt;0,F218&lt;&gt;0),IF(C218&lt;&gt;0,CONCATENATE(C218,"-AGr",VLOOKUP(D218,Listen!$A$2:$D$45,4,FALSE),"-",E218,"-",F218,),CONCATENATE("AGr",VLOOKUP(D218,Listen!$A$2:$D$45,4,FALSE),"-",E218,"-",F218)),"keine vollständige ID")</f>
        <v>keine vollständige ID</v>
      </c>
      <c r="C218" s="126"/>
      <c r="D218" s="275"/>
      <c r="E218" s="33"/>
      <c r="F218" s="130"/>
      <c r="G218" s="16"/>
      <c r="H218" s="16"/>
      <c r="I218" s="16"/>
      <c r="J218" s="16"/>
      <c r="K218" s="16"/>
      <c r="L218" s="94">
        <f>IF(E218&gt;A_Stammdaten!$B$10,0,G218+H218-J218)</f>
        <v>0</v>
      </c>
      <c r="M218" s="16"/>
      <c r="N218" s="16"/>
      <c r="O218" s="16"/>
      <c r="P218" s="54">
        <f t="shared" si="72"/>
        <v>0</v>
      </c>
      <c r="Q218" s="33"/>
      <c r="R218" s="33"/>
      <c r="S218" s="33"/>
      <c r="T218" s="33"/>
      <c r="U218" s="33"/>
      <c r="V218" s="33"/>
      <c r="W218" s="55" t="str">
        <f t="shared" si="73"/>
        <v>-</v>
      </c>
      <c r="X218" s="55" t="str">
        <f t="shared" si="74"/>
        <v>-</v>
      </c>
      <c r="Y218" s="55">
        <f>IF(ISBLANK($D218),0,VLOOKUP($D218,Listen!$A$2:$C$45,2,FALSE))</f>
        <v>0</v>
      </c>
      <c r="Z218" s="55">
        <f>IF(ISBLANK($D218),0,VLOOKUP($D218,Listen!$A$2:$C$45,3,FALSE))</f>
        <v>0</v>
      </c>
      <c r="AA218" s="45">
        <f t="shared" si="85"/>
        <v>0</v>
      </c>
      <c r="AB218" s="45">
        <f t="shared" si="85"/>
        <v>0</v>
      </c>
      <c r="AC218" s="45">
        <f>IFERROR(IF(OR($R218&lt;&gt;"Ja",VLOOKUP($D218,Listen!$A$2:$F$45,5,0)="Nein",E218&lt;IF(D218="LNG Anbindungsanlagen gemäß separater Festlegung",2022,2023)),$Y218,$W218),0)</f>
        <v>0</v>
      </c>
      <c r="AD218" s="45">
        <f>IFERROR(IF(OR($R218&lt;&gt;"Ja",VLOOKUP($D218,Listen!$A$2:$F$45,5,0)="Nein",E218&lt;IF(D218="LNG Anbindungsanlagen gemäß separater Festlegung",2022,2023)),$Y218,$W218),0)</f>
        <v>0</v>
      </c>
      <c r="AE218" s="45">
        <f>IFERROR(IF(OR($S218&lt;&gt;"Ja",VLOOKUP($D218,Listen!$A$2:$F$45,6,0)="Nein"),$Y218,$X218),0)</f>
        <v>0</v>
      </c>
      <c r="AF218" s="45">
        <f>IFERROR(IF(OR($S218&lt;&gt;"Ja",VLOOKUP($D218,Listen!$A$2:$F$45,6,0)="Nein"),$Y218,$X218),0)</f>
        <v>0</v>
      </c>
      <c r="AG218" s="45">
        <f>IFERROR(IF(OR($S218&lt;&gt;"Ja",VLOOKUP($D218,Listen!$A$2:$F$45,6,0)="Nein"),$Y218,$X218),0)</f>
        <v>0</v>
      </c>
      <c r="AH218" s="47">
        <f t="shared" si="86"/>
        <v>0</v>
      </c>
      <c r="AI218" s="122">
        <f>IFERROR(IF(VLOOKUP($D218,Listen!$A$2:$F$45,6,0)="Ja",MAX(BC218:BD218),D_SAV!$BC218),0)</f>
        <v>0</v>
      </c>
      <c r="AJ218" s="47">
        <f t="shared" si="87"/>
        <v>0</v>
      </c>
      <c r="AL218" s="262">
        <f t="shared" si="88"/>
        <v>0</v>
      </c>
      <c r="AM218" s="129">
        <f t="shared" si="75"/>
        <v>0</v>
      </c>
      <c r="AN218" s="263">
        <f t="shared" si="89"/>
        <v>0</v>
      </c>
      <c r="AO218" s="262">
        <f t="shared" si="76"/>
        <v>0</v>
      </c>
      <c r="AP218" s="129">
        <f t="shared" si="77"/>
        <v>0</v>
      </c>
      <c r="AQ218" s="263">
        <f t="shared" si="90"/>
        <v>0</v>
      </c>
      <c r="AR218" s="262">
        <f t="shared" si="78"/>
        <v>0</v>
      </c>
      <c r="AS218" s="129">
        <f t="shared" si="79"/>
        <v>0</v>
      </c>
      <c r="AT218" s="263">
        <f t="shared" si="91"/>
        <v>0</v>
      </c>
      <c r="AU218" s="262">
        <f t="shared" si="80"/>
        <v>0</v>
      </c>
      <c r="AV218" s="129">
        <f t="shared" si="81"/>
        <v>0</v>
      </c>
      <c r="AW218" s="263">
        <f t="shared" si="92"/>
        <v>0</v>
      </c>
      <c r="AX218" s="262">
        <f t="shared" si="82"/>
        <v>0</v>
      </c>
      <c r="AY218" s="129">
        <f t="shared" si="83"/>
        <v>0</v>
      </c>
      <c r="AZ218" s="129">
        <f t="shared" si="93"/>
        <v>0</v>
      </c>
      <c r="BA218" s="263">
        <f>IFERROR(IF(VLOOKUP($D218,Listen!$A$2:$F$45,6,0)="Ja",AX218-MAX(AY218:AZ218),AX218-AY218),0)</f>
        <v>0</v>
      </c>
      <c r="BB218" s="262">
        <f t="shared" si="94"/>
        <v>0</v>
      </c>
      <c r="BC218" s="129">
        <f t="shared" si="84"/>
        <v>0</v>
      </c>
      <c r="BD218" s="129">
        <f t="shared" si="95"/>
        <v>0</v>
      </c>
      <c r="BE218" s="263">
        <f>IFERROR(IF(VLOOKUP($D218,Listen!$A$2:$F$45,6,0)="Ja",BB218-MAX(BC218:BD218),BB218-BC218),0)</f>
        <v>0</v>
      </c>
    </row>
    <row r="219" spans="1:57" x14ac:dyDescent="0.25">
      <c r="A219" s="189">
        <v>215</v>
      </c>
      <c r="B219" s="135" t="str">
        <f>IF(AND(E219&lt;&gt;0,D219&lt;&gt;0,F219&lt;&gt;0),IF(C219&lt;&gt;0,CONCATENATE(C219,"-AGr",VLOOKUP(D219,Listen!$A$2:$D$45,4,FALSE),"-",E219,"-",F219,),CONCATENATE("AGr",VLOOKUP(D219,Listen!$A$2:$D$45,4,FALSE),"-",E219,"-",F219)),"keine vollständige ID")</f>
        <v>keine vollständige ID</v>
      </c>
      <c r="C219" s="126"/>
      <c r="D219" s="275"/>
      <c r="E219" s="33"/>
      <c r="F219" s="130"/>
      <c r="G219" s="16"/>
      <c r="H219" s="16"/>
      <c r="I219" s="16"/>
      <c r="J219" s="16"/>
      <c r="K219" s="16"/>
      <c r="L219" s="94">
        <f>IF(E219&gt;A_Stammdaten!$B$10,0,G219+H219-J219)</f>
        <v>0</v>
      </c>
      <c r="M219" s="16"/>
      <c r="N219" s="16"/>
      <c r="O219" s="16"/>
      <c r="P219" s="54">
        <f t="shared" si="72"/>
        <v>0</v>
      </c>
      <c r="Q219" s="33"/>
      <c r="R219" s="33"/>
      <c r="S219" s="33"/>
      <c r="T219" s="33"/>
      <c r="U219" s="33"/>
      <c r="V219" s="33"/>
      <c r="W219" s="55" t="str">
        <f t="shared" si="73"/>
        <v>-</v>
      </c>
      <c r="X219" s="55" t="str">
        <f t="shared" si="74"/>
        <v>-</v>
      </c>
      <c r="Y219" s="55">
        <f>IF(ISBLANK($D219),0,VLOOKUP($D219,Listen!$A$2:$C$45,2,FALSE))</f>
        <v>0</v>
      </c>
      <c r="Z219" s="55">
        <f>IF(ISBLANK($D219),0,VLOOKUP($D219,Listen!$A$2:$C$45,3,FALSE))</f>
        <v>0</v>
      </c>
      <c r="AA219" s="45">
        <f t="shared" si="85"/>
        <v>0</v>
      </c>
      <c r="AB219" s="45">
        <f t="shared" si="85"/>
        <v>0</v>
      </c>
      <c r="AC219" s="45">
        <f>IFERROR(IF(OR($R219&lt;&gt;"Ja",VLOOKUP($D219,Listen!$A$2:$F$45,5,0)="Nein",E219&lt;IF(D219="LNG Anbindungsanlagen gemäß separater Festlegung",2022,2023)),$Y219,$W219),0)</f>
        <v>0</v>
      </c>
      <c r="AD219" s="45">
        <f>IFERROR(IF(OR($R219&lt;&gt;"Ja",VLOOKUP($D219,Listen!$A$2:$F$45,5,0)="Nein",E219&lt;IF(D219="LNG Anbindungsanlagen gemäß separater Festlegung",2022,2023)),$Y219,$W219),0)</f>
        <v>0</v>
      </c>
      <c r="AE219" s="45">
        <f>IFERROR(IF(OR($S219&lt;&gt;"Ja",VLOOKUP($D219,Listen!$A$2:$F$45,6,0)="Nein"),$Y219,$X219),0)</f>
        <v>0</v>
      </c>
      <c r="AF219" s="45">
        <f>IFERROR(IF(OR($S219&lt;&gt;"Ja",VLOOKUP($D219,Listen!$A$2:$F$45,6,0)="Nein"),$Y219,$X219),0)</f>
        <v>0</v>
      </c>
      <c r="AG219" s="45">
        <f>IFERROR(IF(OR($S219&lt;&gt;"Ja",VLOOKUP($D219,Listen!$A$2:$F$45,6,0)="Nein"),$Y219,$X219),0)</f>
        <v>0</v>
      </c>
      <c r="AH219" s="47">
        <f t="shared" si="86"/>
        <v>0</v>
      </c>
      <c r="AI219" s="122">
        <f>IFERROR(IF(VLOOKUP($D219,Listen!$A$2:$F$45,6,0)="Ja",MAX(BC219:BD219),D_SAV!$BC219),0)</f>
        <v>0</v>
      </c>
      <c r="AJ219" s="47">
        <f t="shared" si="87"/>
        <v>0</v>
      </c>
      <c r="AL219" s="262">
        <f t="shared" si="88"/>
        <v>0</v>
      </c>
      <c r="AM219" s="129">
        <f t="shared" si="75"/>
        <v>0</v>
      </c>
      <c r="AN219" s="263">
        <f t="shared" si="89"/>
        <v>0</v>
      </c>
      <c r="AO219" s="262">
        <f t="shared" si="76"/>
        <v>0</v>
      </c>
      <c r="AP219" s="129">
        <f t="shared" si="77"/>
        <v>0</v>
      </c>
      <c r="AQ219" s="263">
        <f t="shared" si="90"/>
        <v>0</v>
      </c>
      <c r="AR219" s="262">
        <f t="shared" si="78"/>
        <v>0</v>
      </c>
      <c r="AS219" s="129">
        <f t="shared" si="79"/>
        <v>0</v>
      </c>
      <c r="AT219" s="263">
        <f t="shared" si="91"/>
        <v>0</v>
      </c>
      <c r="AU219" s="262">
        <f t="shared" si="80"/>
        <v>0</v>
      </c>
      <c r="AV219" s="129">
        <f t="shared" si="81"/>
        <v>0</v>
      </c>
      <c r="AW219" s="263">
        <f t="shared" si="92"/>
        <v>0</v>
      </c>
      <c r="AX219" s="262">
        <f t="shared" si="82"/>
        <v>0</v>
      </c>
      <c r="AY219" s="129">
        <f t="shared" si="83"/>
        <v>0</v>
      </c>
      <c r="AZ219" s="129">
        <f t="shared" si="93"/>
        <v>0</v>
      </c>
      <c r="BA219" s="263">
        <f>IFERROR(IF(VLOOKUP($D219,Listen!$A$2:$F$45,6,0)="Ja",AX219-MAX(AY219:AZ219),AX219-AY219),0)</f>
        <v>0</v>
      </c>
      <c r="BB219" s="262">
        <f t="shared" si="94"/>
        <v>0</v>
      </c>
      <c r="BC219" s="129">
        <f t="shared" si="84"/>
        <v>0</v>
      </c>
      <c r="BD219" s="129">
        <f t="shared" si="95"/>
        <v>0</v>
      </c>
      <c r="BE219" s="263">
        <f>IFERROR(IF(VLOOKUP($D219,Listen!$A$2:$F$45,6,0)="Ja",BB219-MAX(BC219:BD219),BB219-BC219),0)</f>
        <v>0</v>
      </c>
    </row>
    <row r="220" spans="1:57" x14ac:dyDescent="0.25">
      <c r="A220" s="189">
        <v>216</v>
      </c>
      <c r="B220" s="135" t="str">
        <f>IF(AND(E220&lt;&gt;0,D220&lt;&gt;0,F220&lt;&gt;0),IF(C220&lt;&gt;0,CONCATENATE(C220,"-AGr",VLOOKUP(D220,Listen!$A$2:$D$45,4,FALSE),"-",E220,"-",F220,),CONCATENATE("AGr",VLOOKUP(D220,Listen!$A$2:$D$45,4,FALSE),"-",E220,"-",F220)),"keine vollständige ID")</f>
        <v>keine vollständige ID</v>
      </c>
      <c r="C220" s="126"/>
      <c r="D220" s="275"/>
      <c r="E220" s="33"/>
      <c r="F220" s="130"/>
      <c r="G220" s="16"/>
      <c r="H220" s="16"/>
      <c r="I220" s="16"/>
      <c r="J220" s="16"/>
      <c r="K220" s="16"/>
      <c r="L220" s="94">
        <f>IF(E220&gt;A_Stammdaten!$B$10,0,G220+H220-J220)</f>
        <v>0</v>
      </c>
      <c r="M220" s="16"/>
      <c r="N220" s="16"/>
      <c r="O220" s="16"/>
      <c r="P220" s="54">
        <f t="shared" si="72"/>
        <v>0</v>
      </c>
      <c r="Q220" s="33"/>
      <c r="R220" s="33"/>
      <c r="S220" s="33"/>
      <c r="T220" s="33"/>
      <c r="U220" s="33"/>
      <c r="V220" s="33"/>
      <c r="W220" s="55" t="str">
        <f t="shared" si="73"/>
        <v>-</v>
      </c>
      <c r="X220" s="55" t="str">
        <f t="shared" si="74"/>
        <v>-</v>
      </c>
      <c r="Y220" s="55">
        <f>IF(ISBLANK($D220),0,VLOOKUP($D220,Listen!$A$2:$C$45,2,FALSE))</f>
        <v>0</v>
      </c>
      <c r="Z220" s="55">
        <f>IF(ISBLANK($D220),0,VLOOKUP($D220,Listen!$A$2:$C$45,3,FALSE))</f>
        <v>0</v>
      </c>
      <c r="AA220" s="45">
        <f t="shared" si="85"/>
        <v>0</v>
      </c>
      <c r="AB220" s="45">
        <f t="shared" si="85"/>
        <v>0</v>
      </c>
      <c r="AC220" s="45">
        <f>IFERROR(IF(OR($R220&lt;&gt;"Ja",VLOOKUP($D220,Listen!$A$2:$F$45,5,0)="Nein",E220&lt;IF(D220="LNG Anbindungsanlagen gemäß separater Festlegung",2022,2023)),$Y220,$W220),0)</f>
        <v>0</v>
      </c>
      <c r="AD220" s="45">
        <f>IFERROR(IF(OR($R220&lt;&gt;"Ja",VLOOKUP($D220,Listen!$A$2:$F$45,5,0)="Nein",E220&lt;IF(D220="LNG Anbindungsanlagen gemäß separater Festlegung",2022,2023)),$Y220,$W220),0)</f>
        <v>0</v>
      </c>
      <c r="AE220" s="45">
        <f>IFERROR(IF(OR($S220&lt;&gt;"Ja",VLOOKUP($D220,Listen!$A$2:$F$45,6,0)="Nein"),$Y220,$X220),0)</f>
        <v>0</v>
      </c>
      <c r="AF220" s="45">
        <f>IFERROR(IF(OR($S220&lt;&gt;"Ja",VLOOKUP($D220,Listen!$A$2:$F$45,6,0)="Nein"),$Y220,$X220),0)</f>
        <v>0</v>
      </c>
      <c r="AG220" s="45">
        <f>IFERROR(IF(OR($S220&lt;&gt;"Ja",VLOOKUP($D220,Listen!$A$2:$F$45,6,0)="Nein"),$Y220,$X220),0)</f>
        <v>0</v>
      </c>
      <c r="AH220" s="47">
        <f t="shared" si="86"/>
        <v>0</v>
      </c>
      <c r="AI220" s="122">
        <f>IFERROR(IF(VLOOKUP($D220,Listen!$A$2:$F$45,6,0)="Ja",MAX(BC220:BD220),D_SAV!$BC220),0)</f>
        <v>0</v>
      </c>
      <c r="AJ220" s="47">
        <f t="shared" si="87"/>
        <v>0</v>
      </c>
      <c r="AL220" s="262">
        <f t="shared" si="88"/>
        <v>0</v>
      </c>
      <c r="AM220" s="129">
        <f t="shared" si="75"/>
        <v>0</v>
      </c>
      <c r="AN220" s="263">
        <f t="shared" si="89"/>
        <v>0</v>
      </c>
      <c r="AO220" s="262">
        <f t="shared" si="76"/>
        <v>0</v>
      </c>
      <c r="AP220" s="129">
        <f t="shared" si="77"/>
        <v>0</v>
      </c>
      <c r="AQ220" s="263">
        <f t="shared" si="90"/>
        <v>0</v>
      </c>
      <c r="AR220" s="262">
        <f t="shared" si="78"/>
        <v>0</v>
      </c>
      <c r="AS220" s="129">
        <f t="shared" si="79"/>
        <v>0</v>
      </c>
      <c r="AT220" s="263">
        <f t="shared" si="91"/>
        <v>0</v>
      </c>
      <c r="AU220" s="262">
        <f t="shared" si="80"/>
        <v>0</v>
      </c>
      <c r="AV220" s="129">
        <f t="shared" si="81"/>
        <v>0</v>
      </c>
      <c r="AW220" s="263">
        <f t="shared" si="92"/>
        <v>0</v>
      </c>
      <c r="AX220" s="262">
        <f t="shared" si="82"/>
        <v>0</v>
      </c>
      <c r="AY220" s="129">
        <f t="shared" si="83"/>
        <v>0</v>
      </c>
      <c r="AZ220" s="129">
        <f t="shared" si="93"/>
        <v>0</v>
      </c>
      <c r="BA220" s="263">
        <f>IFERROR(IF(VLOOKUP($D220,Listen!$A$2:$F$45,6,0)="Ja",AX220-MAX(AY220:AZ220),AX220-AY220),0)</f>
        <v>0</v>
      </c>
      <c r="BB220" s="262">
        <f t="shared" si="94"/>
        <v>0</v>
      </c>
      <c r="BC220" s="129">
        <f t="shared" si="84"/>
        <v>0</v>
      </c>
      <c r="BD220" s="129">
        <f t="shared" si="95"/>
        <v>0</v>
      </c>
      <c r="BE220" s="263">
        <f>IFERROR(IF(VLOOKUP($D220,Listen!$A$2:$F$45,6,0)="Ja",BB220-MAX(BC220:BD220),BB220-BC220),0)</f>
        <v>0</v>
      </c>
    </row>
    <row r="221" spans="1:57" x14ac:dyDescent="0.25">
      <c r="A221" s="189">
        <v>217</v>
      </c>
      <c r="B221" s="135" t="str">
        <f>IF(AND(E221&lt;&gt;0,D221&lt;&gt;0,F221&lt;&gt;0),IF(C221&lt;&gt;0,CONCATENATE(C221,"-AGr",VLOOKUP(D221,Listen!$A$2:$D$45,4,FALSE),"-",E221,"-",F221,),CONCATENATE("AGr",VLOOKUP(D221,Listen!$A$2:$D$45,4,FALSE),"-",E221,"-",F221)),"keine vollständige ID")</f>
        <v>keine vollständige ID</v>
      </c>
      <c r="C221" s="126"/>
      <c r="D221" s="275"/>
      <c r="E221" s="33"/>
      <c r="F221" s="130"/>
      <c r="G221" s="16"/>
      <c r="H221" s="16"/>
      <c r="I221" s="16"/>
      <c r="J221" s="16"/>
      <c r="K221" s="16"/>
      <c r="L221" s="94">
        <f>IF(E221&gt;A_Stammdaten!$B$10,0,G221+H221-J221)</f>
        <v>0</v>
      </c>
      <c r="M221" s="16"/>
      <c r="N221" s="16"/>
      <c r="O221" s="16"/>
      <c r="P221" s="54">
        <f t="shared" si="72"/>
        <v>0</v>
      </c>
      <c r="Q221" s="33"/>
      <c r="R221" s="33"/>
      <c r="S221" s="33"/>
      <c r="T221" s="33"/>
      <c r="U221" s="33"/>
      <c r="V221" s="33"/>
      <c r="W221" s="55" t="str">
        <f t="shared" si="73"/>
        <v>-</v>
      </c>
      <c r="X221" s="55" t="str">
        <f t="shared" si="74"/>
        <v>-</v>
      </c>
      <c r="Y221" s="55">
        <f>IF(ISBLANK($D221),0,VLOOKUP($D221,Listen!$A$2:$C$45,2,FALSE))</f>
        <v>0</v>
      </c>
      <c r="Z221" s="55">
        <f>IF(ISBLANK($D221),0,VLOOKUP($D221,Listen!$A$2:$C$45,3,FALSE))</f>
        <v>0</v>
      </c>
      <c r="AA221" s="45">
        <f t="shared" si="85"/>
        <v>0</v>
      </c>
      <c r="AB221" s="45">
        <f t="shared" si="85"/>
        <v>0</v>
      </c>
      <c r="AC221" s="45">
        <f>IFERROR(IF(OR($R221&lt;&gt;"Ja",VLOOKUP($D221,Listen!$A$2:$F$45,5,0)="Nein",E221&lt;IF(D221="LNG Anbindungsanlagen gemäß separater Festlegung",2022,2023)),$Y221,$W221),0)</f>
        <v>0</v>
      </c>
      <c r="AD221" s="45">
        <f>IFERROR(IF(OR($R221&lt;&gt;"Ja",VLOOKUP($D221,Listen!$A$2:$F$45,5,0)="Nein",E221&lt;IF(D221="LNG Anbindungsanlagen gemäß separater Festlegung",2022,2023)),$Y221,$W221),0)</f>
        <v>0</v>
      </c>
      <c r="AE221" s="45">
        <f>IFERROR(IF(OR($S221&lt;&gt;"Ja",VLOOKUP($D221,Listen!$A$2:$F$45,6,0)="Nein"),$Y221,$X221),0)</f>
        <v>0</v>
      </c>
      <c r="AF221" s="45">
        <f>IFERROR(IF(OR($S221&lt;&gt;"Ja",VLOOKUP($D221,Listen!$A$2:$F$45,6,0)="Nein"),$Y221,$X221),0)</f>
        <v>0</v>
      </c>
      <c r="AG221" s="45">
        <f>IFERROR(IF(OR($S221&lt;&gt;"Ja",VLOOKUP($D221,Listen!$A$2:$F$45,6,0)="Nein"),$Y221,$X221),0)</f>
        <v>0</v>
      </c>
      <c r="AH221" s="47">
        <f t="shared" si="86"/>
        <v>0</v>
      </c>
      <c r="AI221" s="122">
        <f>IFERROR(IF(VLOOKUP($D221,Listen!$A$2:$F$45,6,0)="Ja",MAX(BC221:BD221),D_SAV!$BC221),0)</f>
        <v>0</v>
      </c>
      <c r="AJ221" s="47">
        <f t="shared" si="87"/>
        <v>0</v>
      </c>
      <c r="AL221" s="262">
        <f t="shared" si="88"/>
        <v>0</v>
      </c>
      <c r="AM221" s="129">
        <f t="shared" si="75"/>
        <v>0</v>
      </c>
      <c r="AN221" s="263">
        <f t="shared" si="89"/>
        <v>0</v>
      </c>
      <c r="AO221" s="262">
        <f t="shared" si="76"/>
        <v>0</v>
      </c>
      <c r="AP221" s="129">
        <f t="shared" si="77"/>
        <v>0</v>
      </c>
      <c r="AQ221" s="263">
        <f t="shared" si="90"/>
        <v>0</v>
      </c>
      <c r="AR221" s="262">
        <f t="shared" si="78"/>
        <v>0</v>
      </c>
      <c r="AS221" s="129">
        <f t="shared" si="79"/>
        <v>0</v>
      </c>
      <c r="AT221" s="263">
        <f t="shared" si="91"/>
        <v>0</v>
      </c>
      <c r="AU221" s="262">
        <f t="shared" si="80"/>
        <v>0</v>
      </c>
      <c r="AV221" s="129">
        <f t="shared" si="81"/>
        <v>0</v>
      </c>
      <c r="AW221" s="263">
        <f t="shared" si="92"/>
        <v>0</v>
      </c>
      <c r="AX221" s="262">
        <f t="shared" si="82"/>
        <v>0</v>
      </c>
      <c r="AY221" s="129">
        <f t="shared" si="83"/>
        <v>0</v>
      </c>
      <c r="AZ221" s="129">
        <f t="shared" si="93"/>
        <v>0</v>
      </c>
      <c r="BA221" s="263">
        <f>IFERROR(IF(VLOOKUP($D221,Listen!$A$2:$F$45,6,0)="Ja",AX221-MAX(AY221:AZ221),AX221-AY221),0)</f>
        <v>0</v>
      </c>
      <c r="BB221" s="262">
        <f t="shared" si="94"/>
        <v>0</v>
      </c>
      <c r="BC221" s="129">
        <f t="shared" si="84"/>
        <v>0</v>
      </c>
      <c r="BD221" s="129">
        <f t="shared" si="95"/>
        <v>0</v>
      </c>
      <c r="BE221" s="263">
        <f>IFERROR(IF(VLOOKUP($D221,Listen!$A$2:$F$45,6,0)="Ja",BB221-MAX(BC221:BD221),BB221-BC221),0)</f>
        <v>0</v>
      </c>
    </row>
    <row r="222" spans="1:57" x14ac:dyDescent="0.25">
      <c r="A222" s="189">
        <v>218</v>
      </c>
      <c r="B222" s="135" t="str">
        <f>IF(AND(E222&lt;&gt;0,D222&lt;&gt;0,F222&lt;&gt;0),IF(C222&lt;&gt;0,CONCATENATE(C222,"-AGr",VLOOKUP(D222,Listen!$A$2:$D$45,4,FALSE),"-",E222,"-",F222,),CONCATENATE("AGr",VLOOKUP(D222,Listen!$A$2:$D$45,4,FALSE),"-",E222,"-",F222)),"keine vollständige ID")</f>
        <v>keine vollständige ID</v>
      </c>
      <c r="C222" s="126"/>
      <c r="D222" s="275"/>
      <c r="E222" s="33"/>
      <c r="F222" s="130"/>
      <c r="G222" s="16"/>
      <c r="H222" s="16"/>
      <c r="I222" s="16"/>
      <c r="J222" s="16"/>
      <c r="K222" s="16"/>
      <c r="L222" s="94">
        <f>IF(E222&gt;A_Stammdaten!$B$10,0,G222+H222-J222)</f>
        <v>0</v>
      </c>
      <c r="M222" s="16"/>
      <c r="N222" s="16"/>
      <c r="O222" s="16"/>
      <c r="P222" s="54">
        <f t="shared" si="72"/>
        <v>0</v>
      </c>
      <c r="Q222" s="33"/>
      <c r="R222" s="33"/>
      <c r="S222" s="33"/>
      <c r="T222" s="33"/>
      <c r="U222" s="33"/>
      <c r="V222" s="33"/>
      <c r="W222" s="55" t="str">
        <f t="shared" si="73"/>
        <v>-</v>
      </c>
      <c r="X222" s="55" t="str">
        <f t="shared" si="74"/>
        <v>-</v>
      </c>
      <c r="Y222" s="55">
        <f>IF(ISBLANK($D222),0,VLOOKUP($D222,Listen!$A$2:$C$45,2,FALSE))</f>
        <v>0</v>
      </c>
      <c r="Z222" s="55">
        <f>IF(ISBLANK($D222),0,VLOOKUP($D222,Listen!$A$2:$C$45,3,FALSE))</f>
        <v>0</v>
      </c>
      <c r="AA222" s="45">
        <f t="shared" si="85"/>
        <v>0</v>
      </c>
      <c r="AB222" s="45">
        <f t="shared" si="85"/>
        <v>0</v>
      </c>
      <c r="AC222" s="45">
        <f>IFERROR(IF(OR($R222&lt;&gt;"Ja",VLOOKUP($D222,Listen!$A$2:$F$45,5,0)="Nein",E222&lt;IF(D222="LNG Anbindungsanlagen gemäß separater Festlegung",2022,2023)),$Y222,$W222),0)</f>
        <v>0</v>
      </c>
      <c r="AD222" s="45">
        <f>IFERROR(IF(OR($R222&lt;&gt;"Ja",VLOOKUP($D222,Listen!$A$2:$F$45,5,0)="Nein",E222&lt;IF(D222="LNG Anbindungsanlagen gemäß separater Festlegung",2022,2023)),$Y222,$W222),0)</f>
        <v>0</v>
      </c>
      <c r="AE222" s="45">
        <f>IFERROR(IF(OR($S222&lt;&gt;"Ja",VLOOKUP($D222,Listen!$A$2:$F$45,6,0)="Nein"),$Y222,$X222),0)</f>
        <v>0</v>
      </c>
      <c r="AF222" s="45">
        <f>IFERROR(IF(OR($S222&lt;&gt;"Ja",VLOOKUP($D222,Listen!$A$2:$F$45,6,0)="Nein"),$Y222,$X222),0)</f>
        <v>0</v>
      </c>
      <c r="AG222" s="45">
        <f>IFERROR(IF(OR($S222&lt;&gt;"Ja",VLOOKUP($D222,Listen!$A$2:$F$45,6,0)="Nein"),$Y222,$X222),0)</f>
        <v>0</v>
      </c>
      <c r="AH222" s="47">
        <f t="shared" si="86"/>
        <v>0</v>
      </c>
      <c r="AI222" s="122">
        <f>IFERROR(IF(VLOOKUP($D222,Listen!$A$2:$F$45,6,0)="Ja",MAX(BC222:BD222),D_SAV!$BC222),0)</f>
        <v>0</v>
      </c>
      <c r="AJ222" s="47">
        <f t="shared" si="87"/>
        <v>0</v>
      </c>
      <c r="AL222" s="262">
        <f t="shared" si="88"/>
        <v>0</v>
      </c>
      <c r="AM222" s="129">
        <f t="shared" si="75"/>
        <v>0</v>
      </c>
      <c r="AN222" s="263">
        <f t="shared" si="89"/>
        <v>0</v>
      </c>
      <c r="AO222" s="262">
        <f t="shared" si="76"/>
        <v>0</v>
      </c>
      <c r="AP222" s="129">
        <f t="shared" si="77"/>
        <v>0</v>
      </c>
      <c r="AQ222" s="263">
        <f t="shared" si="90"/>
        <v>0</v>
      </c>
      <c r="AR222" s="262">
        <f t="shared" si="78"/>
        <v>0</v>
      </c>
      <c r="AS222" s="129">
        <f t="shared" si="79"/>
        <v>0</v>
      </c>
      <c r="AT222" s="263">
        <f t="shared" si="91"/>
        <v>0</v>
      </c>
      <c r="AU222" s="262">
        <f t="shared" si="80"/>
        <v>0</v>
      </c>
      <c r="AV222" s="129">
        <f t="shared" si="81"/>
        <v>0</v>
      </c>
      <c r="AW222" s="263">
        <f t="shared" si="92"/>
        <v>0</v>
      </c>
      <c r="AX222" s="262">
        <f t="shared" si="82"/>
        <v>0</v>
      </c>
      <c r="AY222" s="129">
        <f t="shared" si="83"/>
        <v>0</v>
      </c>
      <c r="AZ222" s="129">
        <f t="shared" si="93"/>
        <v>0</v>
      </c>
      <c r="BA222" s="263">
        <f>IFERROR(IF(VLOOKUP($D222,Listen!$A$2:$F$45,6,0)="Ja",AX222-MAX(AY222:AZ222),AX222-AY222),0)</f>
        <v>0</v>
      </c>
      <c r="BB222" s="262">
        <f t="shared" si="94"/>
        <v>0</v>
      </c>
      <c r="BC222" s="129">
        <f t="shared" si="84"/>
        <v>0</v>
      </c>
      <c r="BD222" s="129">
        <f t="shared" si="95"/>
        <v>0</v>
      </c>
      <c r="BE222" s="263">
        <f>IFERROR(IF(VLOOKUP($D222,Listen!$A$2:$F$45,6,0)="Ja",BB222-MAX(BC222:BD222),BB222-BC222),0)</f>
        <v>0</v>
      </c>
    </row>
    <row r="223" spans="1:57" x14ac:dyDescent="0.25">
      <c r="A223" s="189">
        <v>219</v>
      </c>
      <c r="B223" s="135" t="str">
        <f>IF(AND(E223&lt;&gt;0,D223&lt;&gt;0,F223&lt;&gt;0),IF(C223&lt;&gt;0,CONCATENATE(C223,"-AGr",VLOOKUP(D223,Listen!$A$2:$D$45,4,FALSE),"-",E223,"-",F223,),CONCATENATE("AGr",VLOOKUP(D223,Listen!$A$2:$D$45,4,FALSE),"-",E223,"-",F223)),"keine vollständige ID")</f>
        <v>keine vollständige ID</v>
      </c>
      <c r="C223" s="126"/>
      <c r="D223" s="275"/>
      <c r="E223" s="33"/>
      <c r="F223" s="130"/>
      <c r="G223" s="16"/>
      <c r="H223" s="16"/>
      <c r="I223" s="16"/>
      <c r="J223" s="16"/>
      <c r="K223" s="16"/>
      <c r="L223" s="94">
        <f>IF(E223&gt;A_Stammdaten!$B$10,0,G223+H223-J223)</f>
        <v>0</v>
      </c>
      <c r="M223" s="16"/>
      <c r="N223" s="16"/>
      <c r="O223" s="16"/>
      <c r="P223" s="54">
        <f t="shared" si="72"/>
        <v>0</v>
      </c>
      <c r="Q223" s="33"/>
      <c r="R223" s="33"/>
      <c r="S223" s="33"/>
      <c r="T223" s="33"/>
      <c r="U223" s="33"/>
      <c r="V223" s="33"/>
      <c r="W223" s="55" t="str">
        <f t="shared" si="73"/>
        <v>-</v>
      </c>
      <c r="X223" s="55" t="str">
        <f t="shared" si="74"/>
        <v>-</v>
      </c>
      <c r="Y223" s="55">
        <f>IF(ISBLANK($D223),0,VLOOKUP($D223,Listen!$A$2:$C$45,2,FALSE))</f>
        <v>0</v>
      </c>
      <c r="Z223" s="55">
        <f>IF(ISBLANK($D223),0,VLOOKUP($D223,Listen!$A$2:$C$45,3,FALSE))</f>
        <v>0</v>
      </c>
      <c r="AA223" s="45">
        <f t="shared" si="85"/>
        <v>0</v>
      </c>
      <c r="AB223" s="45">
        <f t="shared" si="85"/>
        <v>0</v>
      </c>
      <c r="AC223" s="45">
        <f>IFERROR(IF(OR($R223&lt;&gt;"Ja",VLOOKUP($D223,Listen!$A$2:$F$45,5,0)="Nein",E223&lt;IF(D223="LNG Anbindungsanlagen gemäß separater Festlegung",2022,2023)),$Y223,$W223),0)</f>
        <v>0</v>
      </c>
      <c r="AD223" s="45">
        <f>IFERROR(IF(OR($R223&lt;&gt;"Ja",VLOOKUP($D223,Listen!$A$2:$F$45,5,0)="Nein",E223&lt;IF(D223="LNG Anbindungsanlagen gemäß separater Festlegung",2022,2023)),$Y223,$W223),0)</f>
        <v>0</v>
      </c>
      <c r="AE223" s="45">
        <f>IFERROR(IF(OR($S223&lt;&gt;"Ja",VLOOKUP($D223,Listen!$A$2:$F$45,6,0)="Nein"),$Y223,$X223),0)</f>
        <v>0</v>
      </c>
      <c r="AF223" s="45">
        <f>IFERROR(IF(OR($S223&lt;&gt;"Ja",VLOOKUP($D223,Listen!$A$2:$F$45,6,0)="Nein"),$Y223,$X223),0)</f>
        <v>0</v>
      </c>
      <c r="AG223" s="45">
        <f>IFERROR(IF(OR($S223&lt;&gt;"Ja",VLOOKUP($D223,Listen!$A$2:$F$45,6,0)="Nein"),$Y223,$X223),0)</f>
        <v>0</v>
      </c>
      <c r="AH223" s="47">
        <f t="shared" si="86"/>
        <v>0</v>
      </c>
      <c r="AI223" s="122">
        <f>IFERROR(IF(VLOOKUP($D223,Listen!$A$2:$F$45,6,0)="Ja",MAX(BC223:BD223),D_SAV!$BC223),0)</f>
        <v>0</v>
      </c>
      <c r="AJ223" s="47">
        <f t="shared" si="87"/>
        <v>0</v>
      </c>
      <c r="AL223" s="262">
        <f t="shared" si="88"/>
        <v>0</v>
      </c>
      <c r="AM223" s="129">
        <f t="shared" si="75"/>
        <v>0</v>
      </c>
      <c r="AN223" s="263">
        <f t="shared" si="89"/>
        <v>0</v>
      </c>
      <c r="AO223" s="262">
        <f t="shared" si="76"/>
        <v>0</v>
      </c>
      <c r="AP223" s="129">
        <f t="shared" si="77"/>
        <v>0</v>
      </c>
      <c r="AQ223" s="263">
        <f t="shared" si="90"/>
        <v>0</v>
      </c>
      <c r="AR223" s="262">
        <f t="shared" si="78"/>
        <v>0</v>
      </c>
      <c r="AS223" s="129">
        <f t="shared" si="79"/>
        <v>0</v>
      </c>
      <c r="AT223" s="263">
        <f t="shared" si="91"/>
        <v>0</v>
      </c>
      <c r="AU223" s="262">
        <f t="shared" si="80"/>
        <v>0</v>
      </c>
      <c r="AV223" s="129">
        <f t="shared" si="81"/>
        <v>0</v>
      </c>
      <c r="AW223" s="263">
        <f t="shared" si="92"/>
        <v>0</v>
      </c>
      <c r="AX223" s="262">
        <f t="shared" si="82"/>
        <v>0</v>
      </c>
      <c r="AY223" s="129">
        <f t="shared" si="83"/>
        <v>0</v>
      </c>
      <c r="AZ223" s="129">
        <f t="shared" si="93"/>
        <v>0</v>
      </c>
      <c r="BA223" s="263">
        <f>IFERROR(IF(VLOOKUP($D223,Listen!$A$2:$F$45,6,0)="Ja",AX223-MAX(AY223:AZ223),AX223-AY223),0)</f>
        <v>0</v>
      </c>
      <c r="BB223" s="262">
        <f t="shared" si="94"/>
        <v>0</v>
      </c>
      <c r="BC223" s="129">
        <f t="shared" si="84"/>
        <v>0</v>
      </c>
      <c r="BD223" s="129">
        <f t="shared" si="95"/>
        <v>0</v>
      </c>
      <c r="BE223" s="263">
        <f>IFERROR(IF(VLOOKUP($D223,Listen!$A$2:$F$45,6,0)="Ja",BB223-MAX(BC223:BD223),BB223-BC223),0)</f>
        <v>0</v>
      </c>
    </row>
    <row r="224" spans="1:57" x14ac:dyDescent="0.25">
      <c r="A224" s="189">
        <v>220</v>
      </c>
      <c r="B224" s="135" t="str">
        <f>IF(AND(E224&lt;&gt;0,D224&lt;&gt;0,F224&lt;&gt;0),IF(C224&lt;&gt;0,CONCATENATE(C224,"-AGr",VLOOKUP(D224,Listen!$A$2:$D$45,4,FALSE),"-",E224,"-",F224,),CONCATENATE("AGr",VLOOKUP(D224,Listen!$A$2:$D$45,4,FALSE),"-",E224,"-",F224)),"keine vollständige ID")</f>
        <v>keine vollständige ID</v>
      </c>
      <c r="C224" s="126"/>
      <c r="D224" s="275"/>
      <c r="E224" s="33"/>
      <c r="F224" s="130"/>
      <c r="G224" s="16"/>
      <c r="H224" s="16"/>
      <c r="I224" s="16"/>
      <c r="J224" s="16"/>
      <c r="K224" s="16"/>
      <c r="L224" s="94">
        <f>IF(E224&gt;A_Stammdaten!$B$10,0,G224+H224-J224)</f>
        <v>0</v>
      </c>
      <c r="M224" s="16"/>
      <c r="N224" s="16"/>
      <c r="O224" s="16"/>
      <c r="P224" s="54">
        <f t="shared" si="72"/>
        <v>0</v>
      </c>
      <c r="Q224" s="33"/>
      <c r="R224" s="33"/>
      <c r="S224" s="33"/>
      <c r="T224" s="33"/>
      <c r="U224" s="33"/>
      <c r="V224" s="33"/>
      <c r="W224" s="55" t="str">
        <f t="shared" si="73"/>
        <v>-</v>
      </c>
      <c r="X224" s="55" t="str">
        <f t="shared" si="74"/>
        <v>-</v>
      </c>
      <c r="Y224" s="55">
        <f>IF(ISBLANK($D224),0,VLOOKUP($D224,Listen!$A$2:$C$45,2,FALSE))</f>
        <v>0</v>
      </c>
      <c r="Z224" s="55">
        <f>IF(ISBLANK($D224),0,VLOOKUP($D224,Listen!$A$2:$C$45,3,FALSE))</f>
        <v>0</v>
      </c>
      <c r="AA224" s="45">
        <f t="shared" si="85"/>
        <v>0</v>
      </c>
      <c r="AB224" s="45">
        <f t="shared" si="85"/>
        <v>0</v>
      </c>
      <c r="AC224" s="45">
        <f>IFERROR(IF(OR($R224&lt;&gt;"Ja",VLOOKUP($D224,Listen!$A$2:$F$45,5,0)="Nein",E224&lt;IF(D224="LNG Anbindungsanlagen gemäß separater Festlegung",2022,2023)),$Y224,$W224),0)</f>
        <v>0</v>
      </c>
      <c r="AD224" s="45">
        <f>IFERROR(IF(OR($R224&lt;&gt;"Ja",VLOOKUP($D224,Listen!$A$2:$F$45,5,0)="Nein",E224&lt;IF(D224="LNG Anbindungsanlagen gemäß separater Festlegung",2022,2023)),$Y224,$W224),0)</f>
        <v>0</v>
      </c>
      <c r="AE224" s="45">
        <f>IFERROR(IF(OR($S224&lt;&gt;"Ja",VLOOKUP($D224,Listen!$A$2:$F$45,6,0)="Nein"),$Y224,$X224),0)</f>
        <v>0</v>
      </c>
      <c r="AF224" s="45">
        <f>IFERROR(IF(OR($S224&lt;&gt;"Ja",VLOOKUP($D224,Listen!$A$2:$F$45,6,0)="Nein"),$Y224,$X224),0)</f>
        <v>0</v>
      </c>
      <c r="AG224" s="45">
        <f>IFERROR(IF(OR($S224&lt;&gt;"Ja",VLOOKUP($D224,Listen!$A$2:$F$45,6,0)="Nein"),$Y224,$X224),0)</f>
        <v>0</v>
      </c>
      <c r="AH224" s="47">
        <f t="shared" si="86"/>
        <v>0</v>
      </c>
      <c r="AI224" s="122">
        <f>IFERROR(IF(VLOOKUP($D224,Listen!$A$2:$F$45,6,0)="Ja",MAX(BC224:BD224),D_SAV!$BC224),0)</f>
        <v>0</v>
      </c>
      <c r="AJ224" s="47">
        <f t="shared" si="87"/>
        <v>0</v>
      </c>
      <c r="AL224" s="262">
        <f t="shared" si="88"/>
        <v>0</v>
      </c>
      <c r="AM224" s="129">
        <f t="shared" si="75"/>
        <v>0</v>
      </c>
      <c r="AN224" s="263">
        <f t="shared" si="89"/>
        <v>0</v>
      </c>
      <c r="AO224" s="262">
        <f t="shared" si="76"/>
        <v>0</v>
      </c>
      <c r="AP224" s="129">
        <f t="shared" si="77"/>
        <v>0</v>
      </c>
      <c r="AQ224" s="263">
        <f t="shared" si="90"/>
        <v>0</v>
      </c>
      <c r="AR224" s="262">
        <f t="shared" si="78"/>
        <v>0</v>
      </c>
      <c r="AS224" s="129">
        <f t="shared" si="79"/>
        <v>0</v>
      </c>
      <c r="AT224" s="263">
        <f t="shared" si="91"/>
        <v>0</v>
      </c>
      <c r="AU224" s="262">
        <f t="shared" si="80"/>
        <v>0</v>
      </c>
      <c r="AV224" s="129">
        <f t="shared" si="81"/>
        <v>0</v>
      </c>
      <c r="AW224" s="263">
        <f t="shared" si="92"/>
        <v>0</v>
      </c>
      <c r="AX224" s="262">
        <f t="shared" si="82"/>
        <v>0</v>
      </c>
      <c r="AY224" s="129">
        <f t="shared" si="83"/>
        <v>0</v>
      </c>
      <c r="AZ224" s="129">
        <f t="shared" si="93"/>
        <v>0</v>
      </c>
      <c r="BA224" s="263">
        <f>IFERROR(IF(VLOOKUP($D224,Listen!$A$2:$F$45,6,0)="Ja",AX224-MAX(AY224:AZ224),AX224-AY224),0)</f>
        <v>0</v>
      </c>
      <c r="BB224" s="262">
        <f t="shared" si="94"/>
        <v>0</v>
      </c>
      <c r="BC224" s="129">
        <f t="shared" si="84"/>
        <v>0</v>
      </c>
      <c r="BD224" s="129">
        <f t="shared" si="95"/>
        <v>0</v>
      </c>
      <c r="BE224" s="263">
        <f>IFERROR(IF(VLOOKUP($D224,Listen!$A$2:$F$45,6,0)="Ja",BB224-MAX(BC224:BD224),BB224-BC224),0)</f>
        <v>0</v>
      </c>
    </row>
    <row r="225" spans="1:57" x14ac:dyDescent="0.25">
      <c r="A225" s="189">
        <v>221</v>
      </c>
      <c r="B225" s="135" t="str">
        <f>IF(AND(E225&lt;&gt;0,D225&lt;&gt;0,F225&lt;&gt;0),IF(C225&lt;&gt;0,CONCATENATE(C225,"-AGr",VLOOKUP(D225,Listen!$A$2:$D$45,4,FALSE),"-",E225,"-",F225,),CONCATENATE("AGr",VLOOKUP(D225,Listen!$A$2:$D$45,4,FALSE),"-",E225,"-",F225)),"keine vollständige ID")</f>
        <v>keine vollständige ID</v>
      </c>
      <c r="C225" s="126"/>
      <c r="D225" s="275"/>
      <c r="E225" s="33"/>
      <c r="F225" s="130"/>
      <c r="G225" s="16"/>
      <c r="H225" s="16"/>
      <c r="I225" s="16"/>
      <c r="J225" s="16"/>
      <c r="K225" s="16"/>
      <c r="L225" s="94">
        <f>IF(E225&gt;A_Stammdaten!$B$10,0,G225+H225-J225)</f>
        <v>0</v>
      </c>
      <c r="M225" s="16"/>
      <c r="N225" s="16"/>
      <c r="O225" s="16"/>
      <c r="P225" s="54">
        <f t="shared" si="72"/>
        <v>0</v>
      </c>
      <c r="Q225" s="33"/>
      <c r="R225" s="33"/>
      <c r="S225" s="33"/>
      <c r="T225" s="33"/>
      <c r="U225" s="33"/>
      <c r="V225" s="33"/>
      <c r="W225" s="55" t="str">
        <f t="shared" si="73"/>
        <v>-</v>
      </c>
      <c r="X225" s="55" t="str">
        <f t="shared" si="74"/>
        <v>-</v>
      </c>
      <c r="Y225" s="55">
        <f>IF(ISBLANK($D225),0,VLOOKUP($D225,Listen!$A$2:$C$45,2,FALSE))</f>
        <v>0</v>
      </c>
      <c r="Z225" s="55">
        <f>IF(ISBLANK($D225),0,VLOOKUP($D225,Listen!$A$2:$C$45,3,FALSE))</f>
        <v>0</v>
      </c>
      <c r="AA225" s="45">
        <f t="shared" si="85"/>
        <v>0</v>
      </c>
      <c r="AB225" s="45">
        <f t="shared" si="85"/>
        <v>0</v>
      </c>
      <c r="AC225" s="45">
        <f>IFERROR(IF(OR($R225&lt;&gt;"Ja",VLOOKUP($D225,Listen!$A$2:$F$45,5,0)="Nein",E225&lt;IF(D225="LNG Anbindungsanlagen gemäß separater Festlegung",2022,2023)),$Y225,$W225),0)</f>
        <v>0</v>
      </c>
      <c r="AD225" s="45">
        <f>IFERROR(IF(OR($R225&lt;&gt;"Ja",VLOOKUP($D225,Listen!$A$2:$F$45,5,0)="Nein",E225&lt;IF(D225="LNG Anbindungsanlagen gemäß separater Festlegung",2022,2023)),$Y225,$W225),0)</f>
        <v>0</v>
      </c>
      <c r="AE225" s="45">
        <f>IFERROR(IF(OR($S225&lt;&gt;"Ja",VLOOKUP($D225,Listen!$A$2:$F$45,6,0)="Nein"),$Y225,$X225),0)</f>
        <v>0</v>
      </c>
      <c r="AF225" s="45">
        <f>IFERROR(IF(OR($S225&lt;&gt;"Ja",VLOOKUP($D225,Listen!$A$2:$F$45,6,0)="Nein"),$Y225,$X225),0)</f>
        <v>0</v>
      </c>
      <c r="AG225" s="45">
        <f>IFERROR(IF(OR($S225&lt;&gt;"Ja",VLOOKUP($D225,Listen!$A$2:$F$45,6,0)="Nein"),$Y225,$X225),0)</f>
        <v>0</v>
      </c>
      <c r="AH225" s="47">
        <f t="shared" si="86"/>
        <v>0</v>
      </c>
      <c r="AI225" s="122">
        <f>IFERROR(IF(VLOOKUP($D225,Listen!$A$2:$F$45,6,0)="Ja",MAX(BC225:BD225),D_SAV!$BC225),0)</f>
        <v>0</v>
      </c>
      <c r="AJ225" s="47">
        <f t="shared" si="87"/>
        <v>0</v>
      </c>
      <c r="AL225" s="262">
        <f t="shared" si="88"/>
        <v>0</v>
      </c>
      <c r="AM225" s="129">
        <f t="shared" si="75"/>
        <v>0</v>
      </c>
      <c r="AN225" s="263">
        <f t="shared" si="89"/>
        <v>0</v>
      </c>
      <c r="AO225" s="262">
        <f t="shared" si="76"/>
        <v>0</v>
      </c>
      <c r="AP225" s="129">
        <f t="shared" si="77"/>
        <v>0</v>
      </c>
      <c r="AQ225" s="263">
        <f t="shared" si="90"/>
        <v>0</v>
      </c>
      <c r="AR225" s="262">
        <f t="shared" si="78"/>
        <v>0</v>
      </c>
      <c r="AS225" s="129">
        <f t="shared" si="79"/>
        <v>0</v>
      </c>
      <c r="AT225" s="263">
        <f t="shared" si="91"/>
        <v>0</v>
      </c>
      <c r="AU225" s="262">
        <f t="shared" si="80"/>
        <v>0</v>
      </c>
      <c r="AV225" s="129">
        <f t="shared" si="81"/>
        <v>0</v>
      </c>
      <c r="AW225" s="263">
        <f t="shared" si="92"/>
        <v>0</v>
      </c>
      <c r="AX225" s="262">
        <f t="shared" si="82"/>
        <v>0</v>
      </c>
      <c r="AY225" s="129">
        <f t="shared" si="83"/>
        <v>0</v>
      </c>
      <c r="AZ225" s="129">
        <f t="shared" si="93"/>
        <v>0</v>
      </c>
      <c r="BA225" s="263">
        <f>IFERROR(IF(VLOOKUP($D225,Listen!$A$2:$F$45,6,0)="Ja",AX225-MAX(AY225:AZ225),AX225-AY225),0)</f>
        <v>0</v>
      </c>
      <c r="BB225" s="262">
        <f t="shared" si="94"/>
        <v>0</v>
      </c>
      <c r="BC225" s="129">
        <f t="shared" si="84"/>
        <v>0</v>
      </c>
      <c r="BD225" s="129">
        <f t="shared" si="95"/>
        <v>0</v>
      </c>
      <c r="BE225" s="263">
        <f>IFERROR(IF(VLOOKUP($D225,Listen!$A$2:$F$45,6,0)="Ja",BB225-MAX(BC225:BD225),BB225-BC225),0)</f>
        <v>0</v>
      </c>
    </row>
    <row r="226" spans="1:57" x14ac:dyDescent="0.25">
      <c r="A226" s="189">
        <v>222</v>
      </c>
      <c r="B226" s="135" t="str">
        <f>IF(AND(E226&lt;&gt;0,D226&lt;&gt;0,F226&lt;&gt;0),IF(C226&lt;&gt;0,CONCATENATE(C226,"-AGr",VLOOKUP(D226,Listen!$A$2:$D$45,4,FALSE),"-",E226,"-",F226,),CONCATENATE("AGr",VLOOKUP(D226,Listen!$A$2:$D$45,4,FALSE),"-",E226,"-",F226)),"keine vollständige ID")</f>
        <v>keine vollständige ID</v>
      </c>
      <c r="C226" s="126"/>
      <c r="D226" s="275"/>
      <c r="E226" s="33"/>
      <c r="F226" s="130"/>
      <c r="G226" s="16"/>
      <c r="H226" s="16"/>
      <c r="I226" s="16"/>
      <c r="J226" s="16"/>
      <c r="K226" s="16"/>
      <c r="L226" s="94">
        <f>IF(E226&gt;A_Stammdaten!$B$10,0,G226+H226-J226)</f>
        <v>0</v>
      </c>
      <c r="M226" s="16"/>
      <c r="N226" s="16"/>
      <c r="O226" s="16"/>
      <c r="P226" s="54">
        <f t="shared" si="72"/>
        <v>0</v>
      </c>
      <c r="Q226" s="33"/>
      <c r="R226" s="33"/>
      <c r="S226" s="33"/>
      <c r="T226" s="33"/>
      <c r="U226" s="33"/>
      <c r="V226" s="33"/>
      <c r="W226" s="55" t="str">
        <f t="shared" si="73"/>
        <v>-</v>
      </c>
      <c r="X226" s="55" t="str">
        <f t="shared" si="74"/>
        <v>-</v>
      </c>
      <c r="Y226" s="55">
        <f>IF(ISBLANK($D226),0,VLOOKUP($D226,Listen!$A$2:$C$45,2,FALSE))</f>
        <v>0</v>
      </c>
      <c r="Z226" s="55">
        <f>IF(ISBLANK($D226),0,VLOOKUP($D226,Listen!$A$2:$C$45,3,FALSE))</f>
        <v>0</v>
      </c>
      <c r="AA226" s="45">
        <f t="shared" si="85"/>
        <v>0</v>
      </c>
      <c r="AB226" s="45">
        <f t="shared" si="85"/>
        <v>0</v>
      </c>
      <c r="AC226" s="45">
        <f>IFERROR(IF(OR($R226&lt;&gt;"Ja",VLOOKUP($D226,Listen!$A$2:$F$45,5,0)="Nein",E226&lt;IF(D226="LNG Anbindungsanlagen gemäß separater Festlegung",2022,2023)),$Y226,$W226),0)</f>
        <v>0</v>
      </c>
      <c r="AD226" s="45">
        <f>IFERROR(IF(OR($R226&lt;&gt;"Ja",VLOOKUP($D226,Listen!$A$2:$F$45,5,0)="Nein",E226&lt;IF(D226="LNG Anbindungsanlagen gemäß separater Festlegung",2022,2023)),$Y226,$W226),0)</f>
        <v>0</v>
      </c>
      <c r="AE226" s="45">
        <f>IFERROR(IF(OR($S226&lt;&gt;"Ja",VLOOKUP($D226,Listen!$A$2:$F$45,6,0)="Nein"),$Y226,$X226),0)</f>
        <v>0</v>
      </c>
      <c r="AF226" s="45">
        <f>IFERROR(IF(OR($S226&lt;&gt;"Ja",VLOOKUP($D226,Listen!$A$2:$F$45,6,0)="Nein"),$Y226,$X226),0)</f>
        <v>0</v>
      </c>
      <c r="AG226" s="45">
        <f>IFERROR(IF(OR($S226&lt;&gt;"Ja",VLOOKUP($D226,Listen!$A$2:$F$45,6,0)="Nein"),$Y226,$X226),0)</f>
        <v>0</v>
      </c>
      <c r="AH226" s="47">
        <f t="shared" si="86"/>
        <v>0</v>
      </c>
      <c r="AI226" s="122">
        <f>IFERROR(IF(VLOOKUP($D226,Listen!$A$2:$F$45,6,0)="Ja",MAX(BC226:BD226),D_SAV!$BC226),0)</f>
        <v>0</v>
      </c>
      <c r="AJ226" s="47">
        <f t="shared" si="87"/>
        <v>0</v>
      </c>
      <c r="AL226" s="262">
        <f t="shared" si="88"/>
        <v>0</v>
      </c>
      <c r="AM226" s="129">
        <f t="shared" si="75"/>
        <v>0</v>
      </c>
      <c r="AN226" s="263">
        <f t="shared" si="89"/>
        <v>0</v>
      </c>
      <c r="AO226" s="262">
        <f t="shared" si="76"/>
        <v>0</v>
      </c>
      <c r="AP226" s="129">
        <f t="shared" si="77"/>
        <v>0</v>
      </c>
      <c r="AQ226" s="263">
        <f t="shared" si="90"/>
        <v>0</v>
      </c>
      <c r="AR226" s="262">
        <f t="shared" si="78"/>
        <v>0</v>
      </c>
      <c r="AS226" s="129">
        <f t="shared" si="79"/>
        <v>0</v>
      </c>
      <c r="AT226" s="263">
        <f t="shared" si="91"/>
        <v>0</v>
      </c>
      <c r="AU226" s="262">
        <f t="shared" si="80"/>
        <v>0</v>
      </c>
      <c r="AV226" s="129">
        <f t="shared" si="81"/>
        <v>0</v>
      </c>
      <c r="AW226" s="263">
        <f t="shared" si="92"/>
        <v>0</v>
      </c>
      <c r="AX226" s="262">
        <f t="shared" si="82"/>
        <v>0</v>
      </c>
      <c r="AY226" s="129">
        <f t="shared" si="83"/>
        <v>0</v>
      </c>
      <c r="AZ226" s="129">
        <f t="shared" si="93"/>
        <v>0</v>
      </c>
      <c r="BA226" s="263">
        <f>IFERROR(IF(VLOOKUP($D226,Listen!$A$2:$F$45,6,0)="Ja",AX226-MAX(AY226:AZ226),AX226-AY226),0)</f>
        <v>0</v>
      </c>
      <c r="BB226" s="262">
        <f t="shared" si="94"/>
        <v>0</v>
      </c>
      <c r="BC226" s="129">
        <f t="shared" si="84"/>
        <v>0</v>
      </c>
      <c r="BD226" s="129">
        <f t="shared" si="95"/>
        <v>0</v>
      </c>
      <c r="BE226" s="263">
        <f>IFERROR(IF(VLOOKUP($D226,Listen!$A$2:$F$45,6,0)="Ja",BB226-MAX(BC226:BD226),BB226-BC226),0)</f>
        <v>0</v>
      </c>
    </row>
    <row r="227" spans="1:57" x14ac:dyDescent="0.25">
      <c r="A227" s="189">
        <v>223</v>
      </c>
      <c r="B227" s="135" t="str">
        <f>IF(AND(E227&lt;&gt;0,D227&lt;&gt;0,F227&lt;&gt;0),IF(C227&lt;&gt;0,CONCATENATE(C227,"-AGr",VLOOKUP(D227,Listen!$A$2:$D$45,4,FALSE),"-",E227,"-",F227,),CONCATENATE("AGr",VLOOKUP(D227,Listen!$A$2:$D$45,4,FALSE),"-",E227,"-",F227)),"keine vollständige ID")</f>
        <v>keine vollständige ID</v>
      </c>
      <c r="C227" s="126"/>
      <c r="D227" s="275"/>
      <c r="E227" s="33"/>
      <c r="F227" s="130"/>
      <c r="G227" s="16"/>
      <c r="H227" s="16"/>
      <c r="I227" s="16"/>
      <c r="J227" s="16"/>
      <c r="K227" s="16"/>
      <c r="L227" s="94">
        <f>IF(E227&gt;A_Stammdaten!$B$10,0,G227+H227-J227)</f>
        <v>0</v>
      </c>
      <c r="M227" s="16"/>
      <c r="N227" s="16"/>
      <c r="O227" s="16"/>
      <c r="P227" s="54">
        <f t="shared" si="72"/>
        <v>0</v>
      </c>
      <c r="Q227" s="33"/>
      <c r="R227" s="33"/>
      <c r="S227" s="33"/>
      <c r="T227" s="33"/>
      <c r="U227" s="33"/>
      <c r="V227" s="33"/>
      <c r="W227" s="55" t="str">
        <f t="shared" si="73"/>
        <v>-</v>
      </c>
      <c r="X227" s="55" t="str">
        <f t="shared" si="74"/>
        <v>-</v>
      </c>
      <c r="Y227" s="55">
        <f>IF(ISBLANK($D227),0,VLOOKUP($D227,Listen!$A$2:$C$45,2,FALSE))</f>
        <v>0</v>
      </c>
      <c r="Z227" s="55">
        <f>IF(ISBLANK($D227),0,VLOOKUP($D227,Listen!$A$2:$C$45,3,FALSE))</f>
        <v>0</v>
      </c>
      <c r="AA227" s="45">
        <f t="shared" si="85"/>
        <v>0</v>
      </c>
      <c r="AB227" s="45">
        <f t="shared" si="85"/>
        <v>0</v>
      </c>
      <c r="AC227" s="45">
        <f>IFERROR(IF(OR($R227&lt;&gt;"Ja",VLOOKUP($D227,Listen!$A$2:$F$45,5,0)="Nein",E227&lt;IF(D227="LNG Anbindungsanlagen gemäß separater Festlegung",2022,2023)),$Y227,$W227),0)</f>
        <v>0</v>
      </c>
      <c r="AD227" s="45">
        <f>IFERROR(IF(OR($R227&lt;&gt;"Ja",VLOOKUP($D227,Listen!$A$2:$F$45,5,0)="Nein",E227&lt;IF(D227="LNG Anbindungsanlagen gemäß separater Festlegung",2022,2023)),$Y227,$W227),0)</f>
        <v>0</v>
      </c>
      <c r="AE227" s="45">
        <f>IFERROR(IF(OR($S227&lt;&gt;"Ja",VLOOKUP($D227,Listen!$A$2:$F$45,6,0)="Nein"),$Y227,$X227),0)</f>
        <v>0</v>
      </c>
      <c r="AF227" s="45">
        <f>IFERROR(IF(OR($S227&lt;&gt;"Ja",VLOOKUP($D227,Listen!$A$2:$F$45,6,0)="Nein"),$Y227,$X227),0)</f>
        <v>0</v>
      </c>
      <c r="AG227" s="45">
        <f>IFERROR(IF(OR($S227&lt;&gt;"Ja",VLOOKUP($D227,Listen!$A$2:$F$45,6,0)="Nein"),$Y227,$X227),0)</f>
        <v>0</v>
      </c>
      <c r="AH227" s="47">
        <f t="shared" si="86"/>
        <v>0</v>
      </c>
      <c r="AI227" s="122">
        <f>IFERROR(IF(VLOOKUP($D227,Listen!$A$2:$F$45,6,0)="Ja",MAX(BC227:BD227),D_SAV!$BC227),0)</f>
        <v>0</v>
      </c>
      <c r="AJ227" s="47">
        <f t="shared" si="87"/>
        <v>0</v>
      </c>
      <c r="AL227" s="262">
        <f t="shared" si="88"/>
        <v>0</v>
      </c>
      <c r="AM227" s="129">
        <f t="shared" si="75"/>
        <v>0</v>
      </c>
      <c r="AN227" s="263">
        <f t="shared" si="89"/>
        <v>0</v>
      </c>
      <c r="AO227" s="262">
        <f t="shared" si="76"/>
        <v>0</v>
      </c>
      <c r="AP227" s="129">
        <f t="shared" si="77"/>
        <v>0</v>
      </c>
      <c r="AQ227" s="263">
        <f t="shared" si="90"/>
        <v>0</v>
      </c>
      <c r="AR227" s="262">
        <f t="shared" si="78"/>
        <v>0</v>
      </c>
      <c r="AS227" s="129">
        <f t="shared" si="79"/>
        <v>0</v>
      </c>
      <c r="AT227" s="263">
        <f t="shared" si="91"/>
        <v>0</v>
      </c>
      <c r="AU227" s="262">
        <f t="shared" si="80"/>
        <v>0</v>
      </c>
      <c r="AV227" s="129">
        <f t="shared" si="81"/>
        <v>0</v>
      </c>
      <c r="AW227" s="263">
        <f t="shared" si="92"/>
        <v>0</v>
      </c>
      <c r="AX227" s="262">
        <f t="shared" si="82"/>
        <v>0</v>
      </c>
      <c r="AY227" s="129">
        <f t="shared" si="83"/>
        <v>0</v>
      </c>
      <c r="AZ227" s="129">
        <f t="shared" si="93"/>
        <v>0</v>
      </c>
      <c r="BA227" s="263">
        <f>IFERROR(IF(VLOOKUP($D227,Listen!$A$2:$F$45,6,0)="Ja",AX227-MAX(AY227:AZ227),AX227-AY227),0)</f>
        <v>0</v>
      </c>
      <c r="BB227" s="262">
        <f t="shared" si="94"/>
        <v>0</v>
      </c>
      <c r="BC227" s="129">
        <f t="shared" si="84"/>
        <v>0</v>
      </c>
      <c r="BD227" s="129">
        <f t="shared" si="95"/>
        <v>0</v>
      </c>
      <c r="BE227" s="263">
        <f>IFERROR(IF(VLOOKUP($D227,Listen!$A$2:$F$45,6,0)="Ja",BB227-MAX(BC227:BD227),BB227-BC227),0)</f>
        <v>0</v>
      </c>
    </row>
    <row r="228" spans="1:57" x14ac:dyDescent="0.25">
      <c r="A228" s="189">
        <v>224</v>
      </c>
      <c r="B228" s="135" t="str">
        <f>IF(AND(E228&lt;&gt;0,D228&lt;&gt;0,F228&lt;&gt;0),IF(C228&lt;&gt;0,CONCATENATE(C228,"-AGr",VLOOKUP(D228,Listen!$A$2:$D$45,4,FALSE),"-",E228,"-",F228,),CONCATENATE("AGr",VLOOKUP(D228,Listen!$A$2:$D$45,4,FALSE),"-",E228,"-",F228)),"keine vollständige ID")</f>
        <v>keine vollständige ID</v>
      </c>
      <c r="C228" s="126"/>
      <c r="D228" s="275"/>
      <c r="E228" s="33"/>
      <c r="F228" s="130"/>
      <c r="G228" s="16"/>
      <c r="H228" s="16"/>
      <c r="I228" s="16"/>
      <c r="J228" s="16"/>
      <c r="K228" s="16"/>
      <c r="L228" s="94">
        <f>IF(E228&gt;A_Stammdaten!$B$10,0,G228+H228-J228)</f>
        <v>0</v>
      </c>
      <c r="M228" s="16"/>
      <c r="N228" s="16"/>
      <c r="O228" s="16"/>
      <c r="P228" s="54">
        <f t="shared" si="72"/>
        <v>0</v>
      </c>
      <c r="Q228" s="33"/>
      <c r="R228" s="33"/>
      <c r="S228" s="33"/>
      <c r="T228" s="33"/>
      <c r="U228" s="33"/>
      <c r="V228" s="33"/>
      <c r="W228" s="55" t="str">
        <f t="shared" si="73"/>
        <v>-</v>
      </c>
      <c r="X228" s="55" t="str">
        <f t="shared" si="74"/>
        <v>-</v>
      </c>
      <c r="Y228" s="55">
        <f>IF(ISBLANK($D228),0,VLOOKUP($D228,Listen!$A$2:$C$45,2,FALSE))</f>
        <v>0</v>
      </c>
      <c r="Z228" s="55">
        <f>IF(ISBLANK($D228),0,VLOOKUP($D228,Listen!$A$2:$C$45,3,FALSE))</f>
        <v>0</v>
      </c>
      <c r="AA228" s="45">
        <f t="shared" si="85"/>
        <v>0</v>
      </c>
      <c r="AB228" s="45">
        <f t="shared" si="85"/>
        <v>0</v>
      </c>
      <c r="AC228" s="45">
        <f>IFERROR(IF(OR($R228&lt;&gt;"Ja",VLOOKUP($D228,Listen!$A$2:$F$45,5,0)="Nein",E228&lt;IF(D228="LNG Anbindungsanlagen gemäß separater Festlegung",2022,2023)),$Y228,$W228),0)</f>
        <v>0</v>
      </c>
      <c r="AD228" s="45">
        <f>IFERROR(IF(OR($R228&lt;&gt;"Ja",VLOOKUP($D228,Listen!$A$2:$F$45,5,0)="Nein",E228&lt;IF(D228="LNG Anbindungsanlagen gemäß separater Festlegung",2022,2023)),$Y228,$W228),0)</f>
        <v>0</v>
      </c>
      <c r="AE228" s="45">
        <f>IFERROR(IF(OR($S228&lt;&gt;"Ja",VLOOKUP($D228,Listen!$A$2:$F$45,6,0)="Nein"),$Y228,$X228),0)</f>
        <v>0</v>
      </c>
      <c r="AF228" s="45">
        <f>IFERROR(IF(OR($S228&lt;&gt;"Ja",VLOOKUP($D228,Listen!$A$2:$F$45,6,0)="Nein"),$Y228,$X228),0)</f>
        <v>0</v>
      </c>
      <c r="AG228" s="45">
        <f>IFERROR(IF(OR($S228&lt;&gt;"Ja",VLOOKUP($D228,Listen!$A$2:$F$45,6,0)="Nein"),$Y228,$X228),0)</f>
        <v>0</v>
      </c>
      <c r="AH228" s="47">
        <f t="shared" si="86"/>
        <v>0</v>
      </c>
      <c r="AI228" s="122">
        <f>IFERROR(IF(VLOOKUP($D228,Listen!$A$2:$F$45,6,0)="Ja",MAX(BC228:BD228),D_SAV!$BC228),0)</f>
        <v>0</v>
      </c>
      <c r="AJ228" s="47">
        <f t="shared" si="87"/>
        <v>0</v>
      </c>
      <c r="AL228" s="262">
        <f t="shared" si="88"/>
        <v>0</v>
      </c>
      <c r="AM228" s="129">
        <f t="shared" si="75"/>
        <v>0</v>
      </c>
      <c r="AN228" s="263">
        <f t="shared" si="89"/>
        <v>0</v>
      </c>
      <c r="AO228" s="262">
        <f t="shared" si="76"/>
        <v>0</v>
      </c>
      <c r="AP228" s="129">
        <f t="shared" si="77"/>
        <v>0</v>
      </c>
      <c r="AQ228" s="263">
        <f t="shared" si="90"/>
        <v>0</v>
      </c>
      <c r="AR228" s="262">
        <f t="shared" si="78"/>
        <v>0</v>
      </c>
      <c r="AS228" s="129">
        <f t="shared" si="79"/>
        <v>0</v>
      </c>
      <c r="AT228" s="263">
        <f t="shared" si="91"/>
        <v>0</v>
      </c>
      <c r="AU228" s="262">
        <f t="shared" si="80"/>
        <v>0</v>
      </c>
      <c r="AV228" s="129">
        <f t="shared" si="81"/>
        <v>0</v>
      </c>
      <c r="AW228" s="263">
        <f t="shared" si="92"/>
        <v>0</v>
      </c>
      <c r="AX228" s="262">
        <f t="shared" si="82"/>
        <v>0</v>
      </c>
      <c r="AY228" s="129">
        <f t="shared" si="83"/>
        <v>0</v>
      </c>
      <c r="AZ228" s="129">
        <f t="shared" si="93"/>
        <v>0</v>
      </c>
      <c r="BA228" s="263">
        <f>IFERROR(IF(VLOOKUP($D228,Listen!$A$2:$F$45,6,0)="Ja",AX228-MAX(AY228:AZ228),AX228-AY228),0)</f>
        <v>0</v>
      </c>
      <c r="BB228" s="262">
        <f t="shared" si="94"/>
        <v>0</v>
      </c>
      <c r="BC228" s="129">
        <f t="shared" si="84"/>
        <v>0</v>
      </c>
      <c r="BD228" s="129">
        <f t="shared" si="95"/>
        <v>0</v>
      </c>
      <c r="BE228" s="263">
        <f>IFERROR(IF(VLOOKUP($D228,Listen!$A$2:$F$45,6,0)="Ja",BB228-MAX(BC228:BD228),BB228-BC228),0)</f>
        <v>0</v>
      </c>
    </row>
    <row r="229" spans="1:57" x14ac:dyDescent="0.25">
      <c r="A229" s="189">
        <v>225</v>
      </c>
      <c r="B229" s="135" t="str">
        <f>IF(AND(E229&lt;&gt;0,D229&lt;&gt;0,F229&lt;&gt;0),IF(C229&lt;&gt;0,CONCATENATE(C229,"-AGr",VLOOKUP(D229,Listen!$A$2:$D$45,4,FALSE),"-",E229,"-",F229,),CONCATENATE("AGr",VLOOKUP(D229,Listen!$A$2:$D$45,4,FALSE),"-",E229,"-",F229)),"keine vollständige ID")</f>
        <v>keine vollständige ID</v>
      </c>
      <c r="C229" s="126"/>
      <c r="D229" s="275"/>
      <c r="E229" s="33"/>
      <c r="F229" s="130"/>
      <c r="G229" s="16"/>
      <c r="H229" s="16"/>
      <c r="I229" s="16"/>
      <c r="J229" s="16"/>
      <c r="K229" s="16"/>
      <c r="L229" s="94">
        <f>IF(E229&gt;A_Stammdaten!$B$10,0,G229+H229-J229)</f>
        <v>0</v>
      </c>
      <c r="M229" s="16"/>
      <c r="N229" s="16"/>
      <c r="O229" s="16"/>
      <c r="P229" s="54">
        <f t="shared" si="72"/>
        <v>0</v>
      </c>
      <c r="Q229" s="33"/>
      <c r="R229" s="33"/>
      <c r="S229" s="33"/>
      <c r="T229" s="33"/>
      <c r="U229" s="33"/>
      <c r="V229" s="33"/>
      <c r="W229" s="55" t="str">
        <f t="shared" si="73"/>
        <v>-</v>
      </c>
      <c r="X229" s="55" t="str">
        <f t="shared" si="74"/>
        <v>-</v>
      </c>
      <c r="Y229" s="55">
        <f>IF(ISBLANK($D229),0,VLOOKUP($D229,Listen!$A$2:$C$45,2,FALSE))</f>
        <v>0</v>
      </c>
      <c r="Z229" s="55">
        <f>IF(ISBLANK($D229),0,VLOOKUP($D229,Listen!$A$2:$C$45,3,FALSE))</f>
        <v>0</v>
      </c>
      <c r="AA229" s="45">
        <f t="shared" si="85"/>
        <v>0</v>
      </c>
      <c r="AB229" s="45">
        <f t="shared" si="85"/>
        <v>0</v>
      </c>
      <c r="AC229" s="45">
        <f>IFERROR(IF(OR($R229&lt;&gt;"Ja",VLOOKUP($D229,Listen!$A$2:$F$45,5,0)="Nein",E229&lt;IF(D229="LNG Anbindungsanlagen gemäß separater Festlegung",2022,2023)),$Y229,$W229),0)</f>
        <v>0</v>
      </c>
      <c r="AD229" s="45">
        <f>IFERROR(IF(OR($R229&lt;&gt;"Ja",VLOOKUP($D229,Listen!$A$2:$F$45,5,0)="Nein",E229&lt;IF(D229="LNG Anbindungsanlagen gemäß separater Festlegung",2022,2023)),$Y229,$W229),0)</f>
        <v>0</v>
      </c>
      <c r="AE229" s="45">
        <f>IFERROR(IF(OR($S229&lt;&gt;"Ja",VLOOKUP($D229,Listen!$A$2:$F$45,6,0)="Nein"),$Y229,$X229),0)</f>
        <v>0</v>
      </c>
      <c r="AF229" s="45">
        <f>IFERROR(IF(OR($S229&lt;&gt;"Ja",VLOOKUP($D229,Listen!$A$2:$F$45,6,0)="Nein"),$Y229,$X229),0)</f>
        <v>0</v>
      </c>
      <c r="AG229" s="45">
        <f>IFERROR(IF(OR($S229&lt;&gt;"Ja",VLOOKUP($D229,Listen!$A$2:$F$45,6,0)="Nein"),$Y229,$X229),0)</f>
        <v>0</v>
      </c>
      <c r="AH229" s="47">
        <f t="shared" si="86"/>
        <v>0</v>
      </c>
      <c r="AI229" s="122">
        <f>IFERROR(IF(VLOOKUP($D229,Listen!$A$2:$F$45,6,0)="Ja",MAX(BC229:BD229),D_SAV!$BC229),0)</f>
        <v>0</v>
      </c>
      <c r="AJ229" s="47">
        <f t="shared" si="87"/>
        <v>0</v>
      </c>
      <c r="AL229" s="262">
        <f t="shared" si="88"/>
        <v>0</v>
      </c>
      <c r="AM229" s="129">
        <f t="shared" si="75"/>
        <v>0</v>
      </c>
      <c r="AN229" s="263">
        <f t="shared" si="89"/>
        <v>0</v>
      </c>
      <c r="AO229" s="262">
        <f t="shared" si="76"/>
        <v>0</v>
      </c>
      <c r="AP229" s="129">
        <f t="shared" si="77"/>
        <v>0</v>
      </c>
      <c r="AQ229" s="263">
        <f t="shared" si="90"/>
        <v>0</v>
      </c>
      <c r="AR229" s="262">
        <f t="shared" si="78"/>
        <v>0</v>
      </c>
      <c r="AS229" s="129">
        <f t="shared" si="79"/>
        <v>0</v>
      </c>
      <c r="AT229" s="263">
        <f t="shared" si="91"/>
        <v>0</v>
      </c>
      <c r="AU229" s="262">
        <f t="shared" si="80"/>
        <v>0</v>
      </c>
      <c r="AV229" s="129">
        <f t="shared" si="81"/>
        <v>0</v>
      </c>
      <c r="AW229" s="263">
        <f t="shared" si="92"/>
        <v>0</v>
      </c>
      <c r="AX229" s="262">
        <f t="shared" si="82"/>
        <v>0</v>
      </c>
      <c r="AY229" s="129">
        <f t="shared" si="83"/>
        <v>0</v>
      </c>
      <c r="AZ229" s="129">
        <f t="shared" si="93"/>
        <v>0</v>
      </c>
      <c r="BA229" s="263">
        <f>IFERROR(IF(VLOOKUP($D229,Listen!$A$2:$F$45,6,0)="Ja",AX229-MAX(AY229:AZ229),AX229-AY229),0)</f>
        <v>0</v>
      </c>
      <c r="BB229" s="262">
        <f t="shared" si="94"/>
        <v>0</v>
      </c>
      <c r="BC229" s="129">
        <f t="shared" si="84"/>
        <v>0</v>
      </c>
      <c r="BD229" s="129">
        <f t="shared" si="95"/>
        <v>0</v>
      </c>
      <c r="BE229" s="263">
        <f>IFERROR(IF(VLOOKUP($D229,Listen!$A$2:$F$45,6,0)="Ja",BB229-MAX(BC229:BD229),BB229-BC229),0)</f>
        <v>0</v>
      </c>
    </row>
    <row r="230" spans="1:57" x14ac:dyDescent="0.25">
      <c r="A230" s="189">
        <v>226</v>
      </c>
      <c r="B230" s="135" t="str">
        <f>IF(AND(E230&lt;&gt;0,D230&lt;&gt;0,F230&lt;&gt;0),IF(C230&lt;&gt;0,CONCATENATE(C230,"-AGr",VLOOKUP(D230,Listen!$A$2:$D$45,4,FALSE),"-",E230,"-",F230,),CONCATENATE("AGr",VLOOKUP(D230,Listen!$A$2:$D$45,4,FALSE),"-",E230,"-",F230)),"keine vollständige ID")</f>
        <v>keine vollständige ID</v>
      </c>
      <c r="C230" s="126"/>
      <c r="D230" s="275"/>
      <c r="E230" s="33"/>
      <c r="F230" s="130"/>
      <c r="G230" s="16"/>
      <c r="H230" s="16"/>
      <c r="I230" s="16"/>
      <c r="J230" s="16"/>
      <c r="K230" s="16"/>
      <c r="L230" s="94">
        <f>IF(E230&gt;A_Stammdaten!$B$10,0,G230+H230-J230)</f>
        <v>0</v>
      </c>
      <c r="M230" s="16"/>
      <c r="N230" s="16"/>
      <c r="O230" s="16"/>
      <c r="P230" s="54">
        <f t="shared" si="72"/>
        <v>0</v>
      </c>
      <c r="Q230" s="33"/>
      <c r="R230" s="33"/>
      <c r="S230" s="33"/>
      <c r="T230" s="33"/>
      <c r="U230" s="33"/>
      <c r="V230" s="33"/>
      <c r="W230" s="55" t="str">
        <f t="shared" si="73"/>
        <v>-</v>
      </c>
      <c r="X230" s="55" t="str">
        <f t="shared" si="74"/>
        <v>-</v>
      </c>
      <c r="Y230" s="55">
        <f>IF(ISBLANK($D230),0,VLOOKUP($D230,Listen!$A$2:$C$45,2,FALSE))</f>
        <v>0</v>
      </c>
      <c r="Z230" s="55">
        <f>IF(ISBLANK($D230),0,VLOOKUP($D230,Listen!$A$2:$C$45,3,FALSE))</f>
        <v>0</v>
      </c>
      <c r="AA230" s="45">
        <f t="shared" si="85"/>
        <v>0</v>
      </c>
      <c r="AB230" s="45">
        <f t="shared" si="85"/>
        <v>0</v>
      </c>
      <c r="AC230" s="45">
        <f>IFERROR(IF(OR($R230&lt;&gt;"Ja",VLOOKUP($D230,Listen!$A$2:$F$45,5,0)="Nein",E230&lt;IF(D230="LNG Anbindungsanlagen gemäß separater Festlegung",2022,2023)),$Y230,$W230),0)</f>
        <v>0</v>
      </c>
      <c r="AD230" s="45">
        <f>IFERROR(IF(OR($R230&lt;&gt;"Ja",VLOOKUP($D230,Listen!$A$2:$F$45,5,0)="Nein",E230&lt;IF(D230="LNG Anbindungsanlagen gemäß separater Festlegung",2022,2023)),$Y230,$W230),0)</f>
        <v>0</v>
      </c>
      <c r="AE230" s="45">
        <f>IFERROR(IF(OR($S230&lt;&gt;"Ja",VLOOKUP($D230,Listen!$A$2:$F$45,6,0)="Nein"),$Y230,$X230),0)</f>
        <v>0</v>
      </c>
      <c r="AF230" s="45">
        <f>IFERROR(IF(OR($S230&lt;&gt;"Ja",VLOOKUP($D230,Listen!$A$2:$F$45,6,0)="Nein"),$Y230,$X230),0)</f>
        <v>0</v>
      </c>
      <c r="AG230" s="45">
        <f>IFERROR(IF(OR($S230&lt;&gt;"Ja",VLOOKUP($D230,Listen!$A$2:$F$45,6,0)="Nein"),$Y230,$X230),0)</f>
        <v>0</v>
      </c>
      <c r="AH230" s="47">
        <f t="shared" si="86"/>
        <v>0</v>
      </c>
      <c r="AI230" s="122">
        <f>IFERROR(IF(VLOOKUP($D230,Listen!$A$2:$F$45,6,0)="Ja",MAX(BC230:BD230),D_SAV!$BC230),0)</f>
        <v>0</v>
      </c>
      <c r="AJ230" s="47">
        <f t="shared" si="87"/>
        <v>0</v>
      </c>
      <c r="AL230" s="262">
        <f t="shared" si="88"/>
        <v>0</v>
      </c>
      <c r="AM230" s="129">
        <f t="shared" si="75"/>
        <v>0</v>
      </c>
      <c r="AN230" s="263">
        <f t="shared" si="89"/>
        <v>0</v>
      </c>
      <c r="AO230" s="262">
        <f t="shared" si="76"/>
        <v>0</v>
      </c>
      <c r="AP230" s="129">
        <f t="shared" si="77"/>
        <v>0</v>
      </c>
      <c r="AQ230" s="263">
        <f t="shared" si="90"/>
        <v>0</v>
      </c>
      <c r="AR230" s="262">
        <f t="shared" si="78"/>
        <v>0</v>
      </c>
      <c r="AS230" s="129">
        <f t="shared" si="79"/>
        <v>0</v>
      </c>
      <c r="AT230" s="263">
        <f t="shared" si="91"/>
        <v>0</v>
      </c>
      <c r="AU230" s="262">
        <f t="shared" si="80"/>
        <v>0</v>
      </c>
      <c r="AV230" s="129">
        <f t="shared" si="81"/>
        <v>0</v>
      </c>
      <c r="AW230" s="263">
        <f t="shared" si="92"/>
        <v>0</v>
      </c>
      <c r="AX230" s="262">
        <f t="shared" si="82"/>
        <v>0</v>
      </c>
      <c r="AY230" s="129">
        <f t="shared" si="83"/>
        <v>0</v>
      </c>
      <c r="AZ230" s="129">
        <f t="shared" si="93"/>
        <v>0</v>
      </c>
      <c r="BA230" s="263">
        <f>IFERROR(IF(VLOOKUP($D230,Listen!$A$2:$F$45,6,0)="Ja",AX230-MAX(AY230:AZ230),AX230-AY230),0)</f>
        <v>0</v>
      </c>
      <c r="BB230" s="262">
        <f t="shared" si="94"/>
        <v>0</v>
      </c>
      <c r="BC230" s="129">
        <f t="shared" si="84"/>
        <v>0</v>
      </c>
      <c r="BD230" s="129">
        <f t="shared" si="95"/>
        <v>0</v>
      </c>
      <c r="BE230" s="263">
        <f>IFERROR(IF(VLOOKUP($D230,Listen!$A$2:$F$45,6,0)="Ja",BB230-MAX(BC230:BD230),BB230-BC230),0)</f>
        <v>0</v>
      </c>
    </row>
    <row r="231" spans="1:57" x14ac:dyDescent="0.25">
      <c r="A231" s="189">
        <v>227</v>
      </c>
      <c r="B231" s="135" t="str">
        <f>IF(AND(E231&lt;&gt;0,D231&lt;&gt;0,F231&lt;&gt;0),IF(C231&lt;&gt;0,CONCATENATE(C231,"-AGr",VLOOKUP(D231,Listen!$A$2:$D$45,4,FALSE),"-",E231,"-",F231,),CONCATENATE("AGr",VLOOKUP(D231,Listen!$A$2:$D$45,4,FALSE),"-",E231,"-",F231)),"keine vollständige ID")</f>
        <v>keine vollständige ID</v>
      </c>
      <c r="C231" s="126"/>
      <c r="D231" s="275"/>
      <c r="E231" s="33"/>
      <c r="F231" s="130"/>
      <c r="G231" s="16"/>
      <c r="H231" s="16"/>
      <c r="I231" s="16"/>
      <c r="J231" s="16"/>
      <c r="K231" s="16"/>
      <c r="L231" s="94">
        <f>IF(E231&gt;A_Stammdaten!$B$10,0,G231+H231-J231)</f>
        <v>0</v>
      </c>
      <c r="M231" s="16"/>
      <c r="N231" s="16"/>
      <c r="O231" s="16"/>
      <c r="P231" s="54">
        <f t="shared" si="72"/>
        <v>0</v>
      </c>
      <c r="Q231" s="33"/>
      <c r="R231" s="33"/>
      <c r="S231" s="33"/>
      <c r="T231" s="33"/>
      <c r="U231" s="33"/>
      <c r="V231" s="33"/>
      <c r="W231" s="55" t="str">
        <f t="shared" si="73"/>
        <v>-</v>
      </c>
      <c r="X231" s="55" t="str">
        <f t="shared" si="74"/>
        <v>-</v>
      </c>
      <c r="Y231" s="55">
        <f>IF(ISBLANK($D231),0,VLOOKUP($D231,Listen!$A$2:$C$45,2,FALSE))</f>
        <v>0</v>
      </c>
      <c r="Z231" s="55">
        <f>IF(ISBLANK($D231),0,VLOOKUP($D231,Listen!$A$2:$C$45,3,FALSE))</f>
        <v>0</v>
      </c>
      <c r="AA231" s="45">
        <f t="shared" si="85"/>
        <v>0</v>
      </c>
      <c r="AB231" s="45">
        <f t="shared" si="85"/>
        <v>0</v>
      </c>
      <c r="AC231" s="45">
        <f>IFERROR(IF(OR($R231&lt;&gt;"Ja",VLOOKUP($D231,Listen!$A$2:$F$45,5,0)="Nein",E231&lt;IF(D231="LNG Anbindungsanlagen gemäß separater Festlegung",2022,2023)),$Y231,$W231),0)</f>
        <v>0</v>
      </c>
      <c r="AD231" s="45">
        <f>IFERROR(IF(OR($R231&lt;&gt;"Ja",VLOOKUP($D231,Listen!$A$2:$F$45,5,0)="Nein",E231&lt;IF(D231="LNG Anbindungsanlagen gemäß separater Festlegung",2022,2023)),$Y231,$W231),0)</f>
        <v>0</v>
      </c>
      <c r="AE231" s="45">
        <f>IFERROR(IF(OR($S231&lt;&gt;"Ja",VLOOKUP($D231,Listen!$A$2:$F$45,6,0)="Nein"),$Y231,$X231),0)</f>
        <v>0</v>
      </c>
      <c r="AF231" s="45">
        <f>IFERROR(IF(OR($S231&lt;&gt;"Ja",VLOOKUP($D231,Listen!$A$2:$F$45,6,0)="Nein"),$Y231,$X231),0)</f>
        <v>0</v>
      </c>
      <c r="AG231" s="45">
        <f>IFERROR(IF(OR($S231&lt;&gt;"Ja",VLOOKUP($D231,Listen!$A$2:$F$45,6,0)="Nein"),$Y231,$X231),0)</f>
        <v>0</v>
      </c>
      <c r="AH231" s="47">
        <f t="shared" si="86"/>
        <v>0</v>
      </c>
      <c r="AI231" s="122">
        <f>IFERROR(IF(VLOOKUP($D231,Listen!$A$2:$F$45,6,0)="Ja",MAX(BC231:BD231),D_SAV!$BC231),0)</f>
        <v>0</v>
      </c>
      <c r="AJ231" s="47">
        <f t="shared" si="87"/>
        <v>0</v>
      </c>
      <c r="AL231" s="262">
        <f t="shared" si="88"/>
        <v>0</v>
      </c>
      <c r="AM231" s="129">
        <f t="shared" si="75"/>
        <v>0</v>
      </c>
      <c r="AN231" s="263">
        <f t="shared" si="89"/>
        <v>0</v>
      </c>
      <c r="AO231" s="262">
        <f t="shared" si="76"/>
        <v>0</v>
      </c>
      <c r="AP231" s="129">
        <f t="shared" si="77"/>
        <v>0</v>
      </c>
      <c r="AQ231" s="263">
        <f t="shared" si="90"/>
        <v>0</v>
      </c>
      <c r="AR231" s="262">
        <f t="shared" si="78"/>
        <v>0</v>
      </c>
      <c r="AS231" s="129">
        <f t="shared" si="79"/>
        <v>0</v>
      </c>
      <c r="AT231" s="263">
        <f t="shared" si="91"/>
        <v>0</v>
      </c>
      <c r="AU231" s="262">
        <f t="shared" si="80"/>
        <v>0</v>
      </c>
      <c r="AV231" s="129">
        <f t="shared" si="81"/>
        <v>0</v>
      </c>
      <c r="AW231" s="263">
        <f t="shared" si="92"/>
        <v>0</v>
      </c>
      <c r="AX231" s="262">
        <f t="shared" si="82"/>
        <v>0</v>
      </c>
      <c r="AY231" s="129">
        <f t="shared" si="83"/>
        <v>0</v>
      </c>
      <c r="AZ231" s="129">
        <f t="shared" si="93"/>
        <v>0</v>
      </c>
      <c r="BA231" s="263">
        <f>IFERROR(IF(VLOOKUP($D231,Listen!$A$2:$F$45,6,0)="Ja",AX231-MAX(AY231:AZ231),AX231-AY231),0)</f>
        <v>0</v>
      </c>
      <c r="BB231" s="262">
        <f t="shared" si="94"/>
        <v>0</v>
      </c>
      <c r="BC231" s="129">
        <f t="shared" si="84"/>
        <v>0</v>
      </c>
      <c r="BD231" s="129">
        <f t="shared" si="95"/>
        <v>0</v>
      </c>
      <c r="BE231" s="263">
        <f>IFERROR(IF(VLOOKUP($D231,Listen!$A$2:$F$45,6,0)="Ja",BB231-MAX(BC231:BD231),BB231-BC231),0)</f>
        <v>0</v>
      </c>
    </row>
    <row r="232" spans="1:57" x14ac:dyDescent="0.25">
      <c r="A232" s="189">
        <v>228</v>
      </c>
      <c r="B232" s="135" t="str">
        <f>IF(AND(E232&lt;&gt;0,D232&lt;&gt;0,F232&lt;&gt;0),IF(C232&lt;&gt;0,CONCATENATE(C232,"-AGr",VLOOKUP(D232,Listen!$A$2:$D$45,4,FALSE),"-",E232,"-",F232,),CONCATENATE("AGr",VLOOKUP(D232,Listen!$A$2:$D$45,4,FALSE),"-",E232,"-",F232)),"keine vollständige ID")</f>
        <v>keine vollständige ID</v>
      </c>
      <c r="C232" s="126"/>
      <c r="D232" s="275"/>
      <c r="E232" s="33"/>
      <c r="F232" s="130"/>
      <c r="G232" s="16"/>
      <c r="H232" s="16"/>
      <c r="I232" s="16"/>
      <c r="J232" s="16"/>
      <c r="K232" s="16"/>
      <c r="L232" s="94">
        <f>IF(E232&gt;A_Stammdaten!$B$10,0,G232+H232-J232)</f>
        <v>0</v>
      </c>
      <c r="M232" s="16"/>
      <c r="N232" s="16"/>
      <c r="O232" s="16"/>
      <c r="P232" s="54">
        <f t="shared" si="72"/>
        <v>0</v>
      </c>
      <c r="Q232" s="33"/>
      <c r="R232" s="33"/>
      <c r="S232" s="33"/>
      <c r="T232" s="33"/>
      <c r="U232" s="33"/>
      <c r="V232" s="33"/>
      <c r="W232" s="55" t="str">
        <f t="shared" si="73"/>
        <v>-</v>
      </c>
      <c r="X232" s="55" t="str">
        <f t="shared" si="74"/>
        <v>-</v>
      </c>
      <c r="Y232" s="55">
        <f>IF(ISBLANK($D232),0,VLOOKUP($D232,Listen!$A$2:$C$45,2,FALSE))</f>
        <v>0</v>
      </c>
      <c r="Z232" s="55">
        <f>IF(ISBLANK($D232),0,VLOOKUP($D232,Listen!$A$2:$C$45,3,FALSE))</f>
        <v>0</v>
      </c>
      <c r="AA232" s="45">
        <f t="shared" si="85"/>
        <v>0</v>
      </c>
      <c r="AB232" s="45">
        <f t="shared" si="85"/>
        <v>0</v>
      </c>
      <c r="AC232" s="45">
        <f>IFERROR(IF(OR($R232&lt;&gt;"Ja",VLOOKUP($D232,Listen!$A$2:$F$45,5,0)="Nein",E232&lt;IF(D232="LNG Anbindungsanlagen gemäß separater Festlegung",2022,2023)),$Y232,$W232),0)</f>
        <v>0</v>
      </c>
      <c r="AD232" s="45">
        <f>IFERROR(IF(OR($R232&lt;&gt;"Ja",VLOOKUP($D232,Listen!$A$2:$F$45,5,0)="Nein",E232&lt;IF(D232="LNG Anbindungsanlagen gemäß separater Festlegung",2022,2023)),$Y232,$W232),0)</f>
        <v>0</v>
      </c>
      <c r="AE232" s="45">
        <f>IFERROR(IF(OR($S232&lt;&gt;"Ja",VLOOKUP($D232,Listen!$A$2:$F$45,6,0)="Nein"),$Y232,$X232),0)</f>
        <v>0</v>
      </c>
      <c r="AF232" s="45">
        <f>IFERROR(IF(OR($S232&lt;&gt;"Ja",VLOOKUP($D232,Listen!$A$2:$F$45,6,0)="Nein"),$Y232,$X232),0)</f>
        <v>0</v>
      </c>
      <c r="AG232" s="45">
        <f>IFERROR(IF(OR($S232&lt;&gt;"Ja",VLOOKUP($D232,Listen!$A$2:$F$45,6,0)="Nein"),$Y232,$X232),0)</f>
        <v>0</v>
      </c>
      <c r="AH232" s="47">
        <f t="shared" si="86"/>
        <v>0</v>
      </c>
      <c r="AI232" s="122">
        <f>IFERROR(IF(VLOOKUP($D232,Listen!$A$2:$F$45,6,0)="Ja",MAX(BC232:BD232),D_SAV!$BC232),0)</f>
        <v>0</v>
      </c>
      <c r="AJ232" s="47">
        <f t="shared" si="87"/>
        <v>0</v>
      </c>
      <c r="AL232" s="262">
        <f t="shared" si="88"/>
        <v>0</v>
      </c>
      <c r="AM232" s="129">
        <f t="shared" si="75"/>
        <v>0</v>
      </c>
      <c r="AN232" s="263">
        <f t="shared" si="89"/>
        <v>0</v>
      </c>
      <c r="AO232" s="262">
        <f t="shared" si="76"/>
        <v>0</v>
      </c>
      <c r="AP232" s="129">
        <f t="shared" si="77"/>
        <v>0</v>
      </c>
      <c r="AQ232" s="263">
        <f t="shared" si="90"/>
        <v>0</v>
      </c>
      <c r="AR232" s="262">
        <f t="shared" si="78"/>
        <v>0</v>
      </c>
      <c r="AS232" s="129">
        <f t="shared" si="79"/>
        <v>0</v>
      </c>
      <c r="AT232" s="263">
        <f t="shared" si="91"/>
        <v>0</v>
      </c>
      <c r="AU232" s="262">
        <f t="shared" si="80"/>
        <v>0</v>
      </c>
      <c r="AV232" s="129">
        <f t="shared" si="81"/>
        <v>0</v>
      </c>
      <c r="AW232" s="263">
        <f t="shared" si="92"/>
        <v>0</v>
      </c>
      <c r="AX232" s="262">
        <f t="shared" si="82"/>
        <v>0</v>
      </c>
      <c r="AY232" s="129">
        <f t="shared" si="83"/>
        <v>0</v>
      </c>
      <c r="AZ232" s="129">
        <f t="shared" si="93"/>
        <v>0</v>
      </c>
      <c r="BA232" s="263">
        <f>IFERROR(IF(VLOOKUP($D232,Listen!$A$2:$F$45,6,0)="Ja",AX232-MAX(AY232:AZ232),AX232-AY232),0)</f>
        <v>0</v>
      </c>
      <c r="BB232" s="262">
        <f t="shared" si="94"/>
        <v>0</v>
      </c>
      <c r="BC232" s="129">
        <f t="shared" si="84"/>
        <v>0</v>
      </c>
      <c r="BD232" s="129">
        <f t="shared" si="95"/>
        <v>0</v>
      </c>
      <c r="BE232" s="263">
        <f>IFERROR(IF(VLOOKUP($D232,Listen!$A$2:$F$45,6,0)="Ja",BB232-MAX(BC232:BD232),BB232-BC232),0)</f>
        <v>0</v>
      </c>
    </row>
    <row r="233" spans="1:57" x14ac:dyDescent="0.25">
      <c r="A233" s="189">
        <v>229</v>
      </c>
      <c r="B233" s="135" t="str">
        <f>IF(AND(E233&lt;&gt;0,D233&lt;&gt;0,F233&lt;&gt;0),IF(C233&lt;&gt;0,CONCATENATE(C233,"-AGr",VLOOKUP(D233,Listen!$A$2:$D$45,4,FALSE),"-",E233,"-",F233,),CONCATENATE("AGr",VLOOKUP(D233,Listen!$A$2:$D$45,4,FALSE),"-",E233,"-",F233)),"keine vollständige ID")</f>
        <v>keine vollständige ID</v>
      </c>
      <c r="C233" s="126"/>
      <c r="D233" s="275"/>
      <c r="E233" s="33"/>
      <c r="F233" s="130"/>
      <c r="G233" s="16"/>
      <c r="H233" s="16"/>
      <c r="I233" s="16"/>
      <c r="J233" s="16"/>
      <c r="K233" s="16"/>
      <c r="L233" s="94">
        <f>IF(E233&gt;A_Stammdaten!$B$10,0,G233+H233-J233)</f>
        <v>0</v>
      </c>
      <c r="M233" s="16"/>
      <c r="N233" s="16"/>
      <c r="O233" s="16"/>
      <c r="P233" s="54">
        <f t="shared" si="72"/>
        <v>0</v>
      </c>
      <c r="Q233" s="33"/>
      <c r="R233" s="33"/>
      <c r="S233" s="33"/>
      <c r="T233" s="33"/>
      <c r="U233" s="33"/>
      <c r="V233" s="33"/>
      <c r="W233" s="55" t="str">
        <f t="shared" si="73"/>
        <v>-</v>
      </c>
      <c r="X233" s="55" t="str">
        <f t="shared" si="74"/>
        <v>-</v>
      </c>
      <c r="Y233" s="55">
        <f>IF(ISBLANK($D233),0,VLOOKUP($D233,Listen!$A$2:$C$45,2,FALSE))</f>
        <v>0</v>
      </c>
      <c r="Z233" s="55">
        <f>IF(ISBLANK($D233),0,VLOOKUP($D233,Listen!$A$2:$C$45,3,FALSE))</f>
        <v>0</v>
      </c>
      <c r="AA233" s="45">
        <f t="shared" si="85"/>
        <v>0</v>
      </c>
      <c r="AB233" s="45">
        <f t="shared" si="85"/>
        <v>0</v>
      </c>
      <c r="AC233" s="45">
        <f>IFERROR(IF(OR($R233&lt;&gt;"Ja",VLOOKUP($D233,Listen!$A$2:$F$45,5,0)="Nein",E233&lt;IF(D233="LNG Anbindungsanlagen gemäß separater Festlegung",2022,2023)),$Y233,$W233),0)</f>
        <v>0</v>
      </c>
      <c r="AD233" s="45">
        <f>IFERROR(IF(OR($R233&lt;&gt;"Ja",VLOOKUP($D233,Listen!$A$2:$F$45,5,0)="Nein",E233&lt;IF(D233="LNG Anbindungsanlagen gemäß separater Festlegung",2022,2023)),$Y233,$W233),0)</f>
        <v>0</v>
      </c>
      <c r="AE233" s="45">
        <f>IFERROR(IF(OR($S233&lt;&gt;"Ja",VLOOKUP($D233,Listen!$A$2:$F$45,6,0)="Nein"),$Y233,$X233),0)</f>
        <v>0</v>
      </c>
      <c r="AF233" s="45">
        <f>IFERROR(IF(OR($S233&lt;&gt;"Ja",VLOOKUP($D233,Listen!$A$2:$F$45,6,0)="Nein"),$Y233,$X233),0)</f>
        <v>0</v>
      </c>
      <c r="AG233" s="45">
        <f>IFERROR(IF(OR($S233&lt;&gt;"Ja",VLOOKUP($D233,Listen!$A$2:$F$45,6,0)="Nein"),$Y233,$X233),0)</f>
        <v>0</v>
      </c>
      <c r="AH233" s="47">
        <f t="shared" si="86"/>
        <v>0</v>
      </c>
      <c r="AI233" s="122">
        <f>IFERROR(IF(VLOOKUP($D233,Listen!$A$2:$F$45,6,0)="Ja",MAX(BC233:BD233),D_SAV!$BC233),0)</f>
        <v>0</v>
      </c>
      <c r="AJ233" s="47">
        <f t="shared" si="87"/>
        <v>0</v>
      </c>
      <c r="AL233" s="262">
        <f t="shared" si="88"/>
        <v>0</v>
      </c>
      <c r="AM233" s="129">
        <f t="shared" si="75"/>
        <v>0</v>
      </c>
      <c r="AN233" s="263">
        <f t="shared" si="89"/>
        <v>0</v>
      </c>
      <c r="AO233" s="262">
        <f t="shared" si="76"/>
        <v>0</v>
      </c>
      <c r="AP233" s="129">
        <f t="shared" si="77"/>
        <v>0</v>
      </c>
      <c r="AQ233" s="263">
        <f t="shared" si="90"/>
        <v>0</v>
      </c>
      <c r="AR233" s="262">
        <f t="shared" si="78"/>
        <v>0</v>
      </c>
      <c r="AS233" s="129">
        <f t="shared" si="79"/>
        <v>0</v>
      </c>
      <c r="AT233" s="263">
        <f t="shared" si="91"/>
        <v>0</v>
      </c>
      <c r="AU233" s="262">
        <f t="shared" si="80"/>
        <v>0</v>
      </c>
      <c r="AV233" s="129">
        <f t="shared" si="81"/>
        <v>0</v>
      </c>
      <c r="AW233" s="263">
        <f t="shared" si="92"/>
        <v>0</v>
      </c>
      <c r="AX233" s="262">
        <f t="shared" si="82"/>
        <v>0</v>
      </c>
      <c r="AY233" s="129">
        <f t="shared" si="83"/>
        <v>0</v>
      </c>
      <c r="AZ233" s="129">
        <f t="shared" si="93"/>
        <v>0</v>
      </c>
      <c r="BA233" s="263">
        <f>IFERROR(IF(VLOOKUP($D233,Listen!$A$2:$F$45,6,0)="Ja",AX233-MAX(AY233:AZ233),AX233-AY233),0)</f>
        <v>0</v>
      </c>
      <c r="BB233" s="262">
        <f t="shared" si="94"/>
        <v>0</v>
      </c>
      <c r="BC233" s="129">
        <f t="shared" si="84"/>
        <v>0</v>
      </c>
      <c r="BD233" s="129">
        <f t="shared" si="95"/>
        <v>0</v>
      </c>
      <c r="BE233" s="263">
        <f>IFERROR(IF(VLOOKUP($D233,Listen!$A$2:$F$45,6,0)="Ja",BB233-MAX(BC233:BD233),BB233-BC233),0)</f>
        <v>0</v>
      </c>
    </row>
    <row r="234" spans="1:57" x14ac:dyDescent="0.25">
      <c r="A234" s="189">
        <v>230</v>
      </c>
      <c r="B234" s="135" t="str">
        <f>IF(AND(E234&lt;&gt;0,D234&lt;&gt;0,F234&lt;&gt;0),IF(C234&lt;&gt;0,CONCATENATE(C234,"-AGr",VLOOKUP(D234,Listen!$A$2:$D$45,4,FALSE),"-",E234,"-",F234,),CONCATENATE("AGr",VLOOKUP(D234,Listen!$A$2:$D$45,4,FALSE),"-",E234,"-",F234)),"keine vollständige ID")</f>
        <v>keine vollständige ID</v>
      </c>
      <c r="C234" s="126"/>
      <c r="D234" s="275"/>
      <c r="E234" s="33"/>
      <c r="F234" s="130"/>
      <c r="G234" s="16"/>
      <c r="H234" s="16"/>
      <c r="I234" s="16"/>
      <c r="J234" s="16"/>
      <c r="K234" s="16"/>
      <c r="L234" s="94">
        <f>IF(E234&gt;A_Stammdaten!$B$10,0,G234+H234-J234)</f>
        <v>0</v>
      </c>
      <c r="M234" s="16"/>
      <c r="N234" s="16"/>
      <c r="O234" s="16"/>
      <c r="P234" s="54">
        <f t="shared" si="72"/>
        <v>0</v>
      </c>
      <c r="Q234" s="33"/>
      <c r="R234" s="33"/>
      <c r="S234" s="33"/>
      <c r="T234" s="33"/>
      <c r="U234" s="33"/>
      <c r="V234" s="33"/>
      <c r="W234" s="55" t="str">
        <f t="shared" si="73"/>
        <v>-</v>
      </c>
      <c r="X234" s="55" t="str">
        <f t="shared" si="74"/>
        <v>-</v>
      </c>
      <c r="Y234" s="55">
        <f>IF(ISBLANK($D234),0,VLOOKUP($D234,Listen!$A$2:$C$45,2,FALSE))</f>
        <v>0</v>
      </c>
      <c r="Z234" s="55">
        <f>IF(ISBLANK($D234),0,VLOOKUP($D234,Listen!$A$2:$C$45,3,FALSE))</f>
        <v>0</v>
      </c>
      <c r="AA234" s="45">
        <f t="shared" si="85"/>
        <v>0</v>
      </c>
      <c r="AB234" s="45">
        <f t="shared" si="85"/>
        <v>0</v>
      </c>
      <c r="AC234" s="45">
        <f>IFERROR(IF(OR($R234&lt;&gt;"Ja",VLOOKUP($D234,Listen!$A$2:$F$45,5,0)="Nein",E234&lt;IF(D234="LNG Anbindungsanlagen gemäß separater Festlegung",2022,2023)),$Y234,$W234),0)</f>
        <v>0</v>
      </c>
      <c r="AD234" s="45">
        <f>IFERROR(IF(OR($R234&lt;&gt;"Ja",VLOOKUP($D234,Listen!$A$2:$F$45,5,0)="Nein",E234&lt;IF(D234="LNG Anbindungsanlagen gemäß separater Festlegung",2022,2023)),$Y234,$W234),0)</f>
        <v>0</v>
      </c>
      <c r="AE234" s="45">
        <f>IFERROR(IF(OR($S234&lt;&gt;"Ja",VLOOKUP($D234,Listen!$A$2:$F$45,6,0)="Nein"),$Y234,$X234),0)</f>
        <v>0</v>
      </c>
      <c r="AF234" s="45">
        <f>IFERROR(IF(OR($S234&lt;&gt;"Ja",VLOOKUP($D234,Listen!$A$2:$F$45,6,0)="Nein"),$Y234,$X234),0)</f>
        <v>0</v>
      </c>
      <c r="AG234" s="45">
        <f>IFERROR(IF(OR($S234&lt;&gt;"Ja",VLOOKUP($D234,Listen!$A$2:$F$45,6,0)="Nein"),$Y234,$X234),0)</f>
        <v>0</v>
      </c>
      <c r="AH234" s="47">
        <f t="shared" si="86"/>
        <v>0</v>
      </c>
      <c r="AI234" s="122">
        <f>IFERROR(IF(VLOOKUP($D234,Listen!$A$2:$F$45,6,0)="Ja",MAX(BC234:BD234),D_SAV!$BC234),0)</f>
        <v>0</v>
      </c>
      <c r="AJ234" s="47">
        <f t="shared" si="87"/>
        <v>0</v>
      </c>
      <c r="AL234" s="262">
        <f t="shared" si="88"/>
        <v>0</v>
      </c>
      <c r="AM234" s="129">
        <f t="shared" si="75"/>
        <v>0</v>
      </c>
      <c r="AN234" s="263">
        <f t="shared" si="89"/>
        <v>0</v>
      </c>
      <c r="AO234" s="262">
        <f t="shared" si="76"/>
        <v>0</v>
      </c>
      <c r="AP234" s="129">
        <f t="shared" si="77"/>
        <v>0</v>
      </c>
      <c r="AQ234" s="263">
        <f t="shared" si="90"/>
        <v>0</v>
      </c>
      <c r="AR234" s="262">
        <f t="shared" si="78"/>
        <v>0</v>
      </c>
      <c r="AS234" s="129">
        <f t="shared" si="79"/>
        <v>0</v>
      </c>
      <c r="AT234" s="263">
        <f t="shared" si="91"/>
        <v>0</v>
      </c>
      <c r="AU234" s="262">
        <f t="shared" si="80"/>
        <v>0</v>
      </c>
      <c r="AV234" s="129">
        <f t="shared" si="81"/>
        <v>0</v>
      </c>
      <c r="AW234" s="263">
        <f t="shared" si="92"/>
        <v>0</v>
      </c>
      <c r="AX234" s="262">
        <f t="shared" si="82"/>
        <v>0</v>
      </c>
      <c r="AY234" s="129">
        <f t="shared" si="83"/>
        <v>0</v>
      </c>
      <c r="AZ234" s="129">
        <f t="shared" si="93"/>
        <v>0</v>
      </c>
      <c r="BA234" s="263">
        <f>IFERROR(IF(VLOOKUP($D234,Listen!$A$2:$F$45,6,0)="Ja",AX234-MAX(AY234:AZ234),AX234-AY234),0)</f>
        <v>0</v>
      </c>
      <c r="BB234" s="262">
        <f t="shared" si="94"/>
        <v>0</v>
      </c>
      <c r="BC234" s="129">
        <f t="shared" si="84"/>
        <v>0</v>
      </c>
      <c r="BD234" s="129">
        <f t="shared" si="95"/>
        <v>0</v>
      </c>
      <c r="BE234" s="263">
        <f>IFERROR(IF(VLOOKUP($D234,Listen!$A$2:$F$45,6,0)="Ja",BB234-MAX(BC234:BD234),BB234-BC234),0)</f>
        <v>0</v>
      </c>
    </row>
    <row r="235" spans="1:57" x14ac:dyDescent="0.25">
      <c r="A235" s="189">
        <v>231</v>
      </c>
      <c r="B235" s="135" t="str">
        <f>IF(AND(E235&lt;&gt;0,D235&lt;&gt;0,F235&lt;&gt;0),IF(C235&lt;&gt;0,CONCATENATE(C235,"-AGr",VLOOKUP(D235,Listen!$A$2:$D$45,4,FALSE),"-",E235,"-",F235,),CONCATENATE("AGr",VLOOKUP(D235,Listen!$A$2:$D$45,4,FALSE),"-",E235,"-",F235)),"keine vollständige ID")</f>
        <v>keine vollständige ID</v>
      </c>
      <c r="C235" s="126"/>
      <c r="D235" s="275"/>
      <c r="E235" s="33"/>
      <c r="F235" s="130"/>
      <c r="G235" s="16"/>
      <c r="H235" s="16"/>
      <c r="I235" s="16"/>
      <c r="J235" s="16"/>
      <c r="K235" s="16"/>
      <c r="L235" s="94">
        <f>IF(E235&gt;A_Stammdaten!$B$10,0,G235+H235-J235)</f>
        <v>0</v>
      </c>
      <c r="M235" s="16"/>
      <c r="N235" s="16"/>
      <c r="O235" s="16"/>
      <c r="P235" s="54">
        <f t="shared" si="72"/>
        <v>0</v>
      </c>
      <c r="Q235" s="33"/>
      <c r="R235" s="33"/>
      <c r="S235" s="33"/>
      <c r="T235" s="33"/>
      <c r="U235" s="33"/>
      <c r="V235" s="33"/>
      <c r="W235" s="55" t="str">
        <f t="shared" si="73"/>
        <v>-</v>
      </c>
      <c r="X235" s="55" t="str">
        <f t="shared" si="74"/>
        <v>-</v>
      </c>
      <c r="Y235" s="55">
        <f>IF(ISBLANK($D235),0,VLOOKUP($D235,Listen!$A$2:$C$45,2,FALSE))</f>
        <v>0</v>
      </c>
      <c r="Z235" s="55">
        <f>IF(ISBLANK($D235),0,VLOOKUP($D235,Listen!$A$2:$C$45,3,FALSE))</f>
        <v>0</v>
      </c>
      <c r="AA235" s="45">
        <f t="shared" si="85"/>
        <v>0</v>
      </c>
      <c r="AB235" s="45">
        <f t="shared" si="85"/>
        <v>0</v>
      </c>
      <c r="AC235" s="45">
        <f>IFERROR(IF(OR($R235&lt;&gt;"Ja",VLOOKUP($D235,Listen!$A$2:$F$45,5,0)="Nein",E235&lt;IF(D235="LNG Anbindungsanlagen gemäß separater Festlegung",2022,2023)),$Y235,$W235),0)</f>
        <v>0</v>
      </c>
      <c r="AD235" s="45">
        <f>IFERROR(IF(OR($R235&lt;&gt;"Ja",VLOOKUP($D235,Listen!$A$2:$F$45,5,0)="Nein",E235&lt;IF(D235="LNG Anbindungsanlagen gemäß separater Festlegung",2022,2023)),$Y235,$W235),0)</f>
        <v>0</v>
      </c>
      <c r="AE235" s="45">
        <f>IFERROR(IF(OR($S235&lt;&gt;"Ja",VLOOKUP($D235,Listen!$A$2:$F$45,6,0)="Nein"),$Y235,$X235),0)</f>
        <v>0</v>
      </c>
      <c r="AF235" s="45">
        <f>IFERROR(IF(OR($S235&lt;&gt;"Ja",VLOOKUP($D235,Listen!$A$2:$F$45,6,0)="Nein"),$Y235,$X235),0)</f>
        <v>0</v>
      </c>
      <c r="AG235" s="45">
        <f>IFERROR(IF(OR($S235&lt;&gt;"Ja",VLOOKUP($D235,Listen!$A$2:$F$45,6,0)="Nein"),$Y235,$X235),0)</f>
        <v>0</v>
      </c>
      <c r="AH235" s="47">
        <f t="shared" si="86"/>
        <v>0</v>
      </c>
      <c r="AI235" s="122">
        <f>IFERROR(IF(VLOOKUP($D235,Listen!$A$2:$F$45,6,0)="Ja",MAX(BC235:BD235),D_SAV!$BC235),0)</f>
        <v>0</v>
      </c>
      <c r="AJ235" s="47">
        <f t="shared" si="87"/>
        <v>0</v>
      </c>
      <c r="AL235" s="262">
        <f t="shared" si="88"/>
        <v>0</v>
      </c>
      <c r="AM235" s="129">
        <f t="shared" si="75"/>
        <v>0</v>
      </c>
      <c r="AN235" s="263">
        <f t="shared" si="89"/>
        <v>0</v>
      </c>
      <c r="AO235" s="262">
        <f t="shared" si="76"/>
        <v>0</v>
      </c>
      <c r="AP235" s="129">
        <f t="shared" si="77"/>
        <v>0</v>
      </c>
      <c r="AQ235" s="263">
        <f t="shared" si="90"/>
        <v>0</v>
      </c>
      <c r="AR235" s="262">
        <f t="shared" si="78"/>
        <v>0</v>
      </c>
      <c r="AS235" s="129">
        <f t="shared" si="79"/>
        <v>0</v>
      </c>
      <c r="AT235" s="263">
        <f t="shared" si="91"/>
        <v>0</v>
      </c>
      <c r="AU235" s="262">
        <f t="shared" si="80"/>
        <v>0</v>
      </c>
      <c r="AV235" s="129">
        <f t="shared" si="81"/>
        <v>0</v>
      </c>
      <c r="AW235" s="263">
        <f t="shared" si="92"/>
        <v>0</v>
      </c>
      <c r="AX235" s="262">
        <f t="shared" si="82"/>
        <v>0</v>
      </c>
      <c r="AY235" s="129">
        <f t="shared" si="83"/>
        <v>0</v>
      </c>
      <c r="AZ235" s="129">
        <f t="shared" si="93"/>
        <v>0</v>
      </c>
      <c r="BA235" s="263">
        <f>IFERROR(IF(VLOOKUP($D235,Listen!$A$2:$F$45,6,0)="Ja",AX235-MAX(AY235:AZ235),AX235-AY235),0)</f>
        <v>0</v>
      </c>
      <c r="BB235" s="262">
        <f t="shared" si="94"/>
        <v>0</v>
      </c>
      <c r="BC235" s="129">
        <f t="shared" si="84"/>
        <v>0</v>
      </c>
      <c r="BD235" s="129">
        <f t="shared" si="95"/>
        <v>0</v>
      </c>
      <c r="BE235" s="263">
        <f>IFERROR(IF(VLOOKUP($D235,Listen!$A$2:$F$45,6,0)="Ja",BB235-MAX(BC235:BD235),BB235-BC235),0)</f>
        <v>0</v>
      </c>
    </row>
    <row r="236" spans="1:57" x14ac:dyDescent="0.25">
      <c r="A236" s="189">
        <v>232</v>
      </c>
      <c r="B236" s="135" t="str">
        <f>IF(AND(E236&lt;&gt;0,D236&lt;&gt;0,F236&lt;&gt;0),IF(C236&lt;&gt;0,CONCATENATE(C236,"-AGr",VLOOKUP(D236,Listen!$A$2:$D$45,4,FALSE),"-",E236,"-",F236,),CONCATENATE("AGr",VLOOKUP(D236,Listen!$A$2:$D$45,4,FALSE),"-",E236,"-",F236)),"keine vollständige ID")</f>
        <v>keine vollständige ID</v>
      </c>
      <c r="C236" s="126"/>
      <c r="D236" s="275"/>
      <c r="E236" s="33"/>
      <c r="F236" s="130"/>
      <c r="G236" s="16"/>
      <c r="H236" s="16"/>
      <c r="I236" s="16"/>
      <c r="J236" s="16"/>
      <c r="K236" s="16"/>
      <c r="L236" s="94">
        <f>IF(E236&gt;A_Stammdaten!$B$10,0,G236+H236-J236)</f>
        <v>0</v>
      </c>
      <c r="M236" s="16"/>
      <c r="N236" s="16"/>
      <c r="O236" s="16"/>
      <c r="P236" s="54">
        <f t="shared" si="72"/>
        <v>0</v>
      </c>
      <c r="Q236" s="33"/>
      <c r="R236" s="33"/>
      <c r="S236" s="33"/>
      <c r="T236" s="33"/>
      <c r="U236" s="33"/>
      <c r="V236" s="33"/>
      <c r="W236" s="55" t="str">
        <f t="shared" si="73"/>
        <v>-</v>
      </c>
      <c r="X236" s="55" t="str">
        <f t="shared" si="74"/>
        <v>-</v>
      </c>
      <c r="Y236" s="55">
        <f>IF(ISBLANK($D236),0,VLOOKUP($D236,Listen!$A$2:$C$45,2,FALSE))</f>
        <v>0</v>
      </c>
      <c r="Z236" s="55">
        <f>IF(ISBLANK($D236),0,VLOOKUP($D236,Listen!$A$2:$C$45,3,FALSE))</f>
        <v>0</v>
      </c>
      <c r="AA236" s="45">
        <f t="shared" si="85"/>
        <v>0</v>
      </c>
      <c r="AB236" s="45">
        <f t="shared" si="85"/>
        <v>0</v>
      </c>
      <c r="AC236" s="45">
        <f>IFERROR(IF(OR($R236&lt;&gt;"Ja",VLOOKUP($D236,Listen!$A$2:$F$45,5,0)="Nein",E236&lt;IF(D236="LNG Anbindungsanlagen gemäß separater Festlegung",2022,2023)),$Y236,$W236),0)</f>
        <v>0</v>
      </c>
      <c r="AD236" s="45">
        <f>IFERROR(IF(OR($R236&lt;&gt;"Ja",VLOOKUP($D236,Listen!$A$2:$F$45,5,0)="Nein",E236&lt;IF(D236="LNG Anbindungsanlagen gemäß separater Festlegung",2022,2023)),$Y236,$W236),0)</f>
        <v>0</v>
      </c>
      <c r="AE236" s="45">
        <f>IFERROR(IF(OR($S236&lt;&gt;"Ja",VLOOKUP($D236,Listen!$A$2:$F$45,6,0)="Nein"),$Y236,$X236),0)</f>
        <v>0</v>
      </c>
      <c r="AF236" s="45">
        <f>IFERROR(IF(OR($S236&lt;&gt;"Ja",VLOOKUP($D236,Listen!$A$2:$F$45,6,0)="Nein"),$Y236,$X236),0)</f>
        <v>0</v>
      </c>
      <c r="AG236" s="45">
        <f>IFERROR(IF(OR($S236&lt;&gt;"Ja",VLOOKUP($D236,Listen!$A$2:$F$45,6,0)="Nein"),$Y236,$X236),0)</f>
        <v>0</v>
      </c>
      <c r="AH236" s="47">
        <f t="shared" si="86"/>
        <v>0</v>
      </c>
      <c r="AI236" s="122">
        <f>IFERROR(IF(VLOOKUP($D236,Listen!$A$2:$F$45,6,0)="Ja",MAX(BC236:BD236),D_SAV!$BC236),0)</f>
        <v>0</v>
      </c>
      <c r="AJ236" s="47">
        <f t="shared" si="87"/>
        <v>0</v>
      </c>
      <c r="AL236" s="262">
        <f t="shared" si="88"/>
        <v>0</v>
      </c>
      <c r="AM236" s="129">
        <f t="shared" si="75"/>
        <v>0</v>
      </c>
      <c r="AN236" s="263">
        <f t="shared" si="89"/>
        <v>0</v>
      </c>
      <c r="AO236" s="262">
        <f t="shared" si="76"/>
        <v>0</v>
      </c>
      <c r="AP236" s="129">
        <f t="shared" si="77"/>
        <v>0</v>
      </c>
      <c r="AQ236" s="263">
        <f t="shared" si="90"/>
        <v>0</v>
      </c>
      <c r="AR236" s="262">
        <f t="shared" si="78"/>
        <v>0</v>
      </c>
      <c r="AS236" s="129">
        <f t="shared" si="79"/>
        <v>0</v>
      </c>
      <c r="AT236" s="263">
        <f t="shared" si="91"/>
        <v>0</v>
      </c>
      <c r="AU236" s="262">
        <f t="shared" si="80"/>
        <v>0</v>
      </c>
      <c r="AV236" s="129">
        <f t="shared" si="81"/>
        <v>0</v>
      </c>
      <c r="AW236" s="263">
        <f t="shared" si="92"/>
        <v>0</v>
      </c>
      <c r="AX236" s="262">
        <f t="shared" si="82"/>
        <v>0</v>
      </c>
      <c r="AY236" s="129">
        <f t="shared" si="83"/>
        <v>0</v>
      </c>
      <c r="AZ236" s="129">
        <f t="shared" si="93"/>
        <v>0</v>
      </c>
      <c r="BA236" s="263">
        <f>IFERROR(IF(VLOOKUP($D236,Listen!$A$2:$F$45,6,0)="Ja",AX236-MAX(AY236:AZ236),AX236-AY236),0)</f>
        <v>0</v>
      </c>
      <c r="BB236" s="262">
        <f t="shared" si="94"/>
        <v>0</v>
      </c>
      <c r="BC236" s="129">
        <f t="shared" si="84"/>
        <v>0</v>
      </c>
      <c r="BD236" s="129">
        <f t="shared" si="95"/>
        <v>0</v>
      </c>
      <c r="BE236" s="263">
        <f>IFERROR(IF(VLOOKUP($D236,Listen!$A$2:$F$45,6,0)="Ja",BB236-MAX(BC236:BD236),BB236-BC236),0)</f>
        <v>0</v>
      </c>
    </row>
    <row r="237" spans="1:57" x14ac:dyDescent="0.25">
      <c r="A237" s="189">
        <v>233</v>
      </c>
      <c r="B237" s="135" t="str">
        <f>IF(AND(E237&lt;&gt;0,D237&lt;&gt;0,F237&lt;&gt;0),IF(C237&lt;&gt;0,CONCATENATE(C237,"-AGr",VLOOKUP(D237,Listen!$A$2:$D$45,4,FALSE),"-",E237,"-",F237,),CONCATENATE("AGr",VLOOKUP(D237,Listen!$A$2:$D$45,4,FALSE),"-",E237,"-",F237)),"keine vollständige ID")</f>
        <v>keine vollständige ID</v>
      </c>
      <c r="C237" s="126"/>
      <c r="D237" s="275"/>
      <c r="E237" s="33"/>
      <c r="F237" s="130"/>
      <c r="G237" s="16"/>
      <c r="H237" s="16"/>
      <c r="I237" s="16"/>
      <c r="J237" s="16"/>
      <c r="K237" s="16"/>
      <c r="L237" s="94">
        <f>IF(E237&gt;A_Stammdaten!$B$10,0,G237+H237-J237)</f>
        <v>0</v>
      </c>
      <c r="M237" s="16"/>
      <c r="N237" s="16"/>
      <c r="O237" s="16"/>
      <c r="P237" s="54">
        <f t="shared" si="72"/>
        <v>0</v>
      </c>
      <c r="Q237" s="33"/>
      <c r="R237" s="33"/>
      <c r="S237" s="33"/>
      <c r="T237" s="33"/>
      <c r="U237" s="33"/>
      <c r="V237" s="33"/>
      <c r="W237" s="55" t="str">
        <f t="shared" si="73"/>
        <v>-</v>
      </c>
      <c r="X237" s="55" t="str">
        <f t="shared" si="74"/>
        <v>-</v>
      </c>
      <c r="Y237" s="55">
        <f>IF(ISBLANK($D237),0,VLOOKUP($D237,Listen!$A$2:$C$45,2,FALSE))</f>
        <v>0</v>
      </c>
      <c r="Z237" s="55">
        <f>IF(ISBLANK($D237),0,VLOOKUP($D237,Listen!$A$2:$C$45,3,FALSE))</f>
        <v>0</v>
      </c>
      <c r="AA237" s="45">
        <f t="shared" si="85"/>
        <v>0</v>
      </c>
      <c r="AB237" s="45">
        <f t="shared" si="85"/>
        <v>0</v>
      </c>
      <c r="AC237" s="45">
        <f>IFERROR(IF(OR($R237&lt;&gt;"Ja",VLOOKUP($D237,Listen!$A$2:$F$45,5,0)="Nein",E237&lt;IF(D237="LNG Anbindungsanlagen gemäß separater Festlegung",2022,2023)),$Y237,$W237),0)</f>
        <v>0</v>
      </c>
      <c r="AD237" s="45">
        <f>IFERROR(IF(OR($R237&lt;&gt;"Ja",VLOOKUP($D237,Listen!$A$2:$F$45,5,0)="Nein",E237&lt;IF(D237="LNG Anbindungsanlagen gemäß separater Festlegung",2022,2023)),$Y237,$W237),0)</f>
        <v>0</v>
      </c>
      <c r="AE237" s="45">
        <f>IFERROR(IF(OR($S237&lt;&gt;"Ja",VLOOKUP($D237,Listen!$A$2:$F$45,6,0)="Nein"),$Y237,$X237),0)</f>
        <v>0</v>
      </c>
      <c r="AF237" s="45">
        <f>IFERROR(IF(OR($S237&lt;&gt;"Ja",VLOOKUP($D237,Listen!$A$2:$F$45,6,0)="Nein"),$Y237,$X237),0)</f>
        <v>0</v>
      </c>
      <c r="AG237" s="45">
        <f>IFERROR(IF(OR($S237&lt;&gt;"Ja",VLOOKUP($D237,Listen!$A$2:$F$45,6,0)="Nein"),$Y237,$X237),0)</f>
        <v>0</v>
      </c>
      <c r="AH237" s="47">
        <f t="shared" si="86"/>
        <v>0</v>
      </c>
      <c r="AI237" s="122">
        <f>IFERROR(IF(VLOOKUP($D237,Listen!$A$2:$F$45,6,0)="Ja",MAX(BC237:BD237),D_SAV!$BC237),0)</f>
        <v>0</v>
      </c>
      <c r="AJ237" s="47">
        <f t="shared" si="87"/>
        <v>0</v>
      </c>
      <c r="AL237" s="262">
        <f t="shared" si="88"/>
        <v>0</v>
      </c>
      <c r="AM237" s="129">
        <f t="shared" si="75"/>
        <v>0</v>
      </c>
      <c r="AN237" s="263">
        <f t="shared" si="89"/>
        <v>0</v>
      </c>
      <c r="AO237" s="262">
        <f t="shared" si="76"/>
        <v>0</v>
      </c>
      <c r="AP237" s="129">
        <f t="shared" si="77"/>
        <v>0</v>
      </c>
      <c r="AQ237" s="263">
        <f t="shared" si="90"/>
        <v>0</v>
      </c>
      <c r="AR237" s="262">
        <f t="shared" si="78"/>
        <v>0</v>
      </c>
      <c r="AS237" s="129">
        <f t="shared" si="79"/>
        <v>0</v>
      </c>
      <c r="AT237" s="263">
        <f t="shared" si="91"/>
        <v>0</v>
      </c>
      <c r="AU237" s="262">
        <f t="shared" si="80"/>
        <v>0</v>
      </c>
      <c r="AV237" s="129">
        <f t="shared" si="81"/>
        <v>0</v>
      </c>
      <c r="AW237" s="263">
        <f t="shared" si="92"/>
        <v>0</v>
      </c>
      <c r="AX237" s="262">
        <f t="shared" si="82"/>
        <v>0</v>
      </c>
      <c r="AY237" s="129">
        <f t="shared" si="83"/>
        <v>0</v>
      </c>
      <c r="AZ237" s="129">
        <f t="shared" si="93"/>
        <v>0</v>
      </c>
      <c r="BA237" s="263">
        <f>IFERROR(IF(VLOOKUP($D237,Listen!$A$2:$F$45,6,0)="Ja",AX237-MAX(AY237:AZ237),AX237-AY237),0)</f>
        <v>0</v>
      </c>
      <c r="BB237" s="262">
        <f t="shared" si="94"/>
        <v>0</v>
      </c>
      <c r="BC237" s="129">
        <f t="shared" si="84"/>
        <v>0</v>
      </c>
      <c r="BD237" s="129">
        <f t="shared" si="95"/>
        <v>0</v>
      </c>
      <c r="BE237" s="263">
        <f>IFERROR(IF(VLOOKUP($D237,Listen!$A$2:$F$45,6,0)="Ja",BB237-MAX(BC237:BD237),BB237-BC237),0)</f>
        <v>0</v>
      </c>
    </row>
    <row r="238" spans="1:57" x14ac:dyDescent="0.25">
      <c r="A238" s="189">
        <v>234</v>
      </c>
      <c r="B238" s="135" t="str">
        <f>IF(AND(E238&lt;&gt;0,D238&lt;&gt;0,F238&lt;&gt;0),IF(C238&lt;&gt;0,CONCATENATE(C238,"-AGr",VLOOKUP(D238,Listen!$A$2:$D$45,4,FALSE),"-",E238,"-",F238,),CONCATENATE("AGr",VLOOKUP(D238,Listen!$A$2:$D$45,4,FALSE),"-",E238,"-",F238)),"keine vollständige ID")</f>
        <v>keine vollständige ID</v>
      </c>
      <c r="C238" s="126"/>
      <c r="D238" s="275"/>
      <c r="E238" s="33"/>
      <c r="F238" s="130"/>
      <c r="G238" s="16"/>
      <c r="H238" s="16"/>
      <c r="I238" s="16"/>
      <c r="J238" s="16"/>
      <c r="K238" s="16"/>
      <c r="L238" s="94">
        <f>IF(E238&gt;A_Stammdaten!$B$10,0,G238+H238-J238)</f>
        <v>0</v>
      </c>
      <c r="M238" s="16"/>
      <c r="N238" s="16"/>
      <c r="O238" s="16"/>
      <c r="P238" s="54">
        <f t="shared" si="72"/>
        <v>0</v>
      </c>
      <c r="Q238" s="33"/>
      <c r="R238" s="33"/>
      <c r="S238" s="33"/>
      <c r="T238" s="33"/>
      <c r="U238" s="33"/>
      <c r="V238" s="33"/>
      <c r="W238" s="55" t="str">
        <f t="shared" si="73"/>
        <v>-</v>
      </c>
      <c r="X238" s="55" t="str">
        <f t="shared" si="74"/>
        <v>-</v>
      </c>
      <c r="Y238" s="55">
        <f>IF(ISBLANK($D238),0,VLOOKUP($D238,Listen!$A$2:$C$45,2,FALSE))</f>
        <v>0</v>
      </c>
      <c r="Z238" s="55">
        <f>IF(ISBLANK($D238),0,VLOOKUP($D238,Listen!$A$2:$C$45,3,FALSE))</f>
        <v>0</v>
      </c>
      <c r="AA238" s="45">
        <f t="shared" si="85"/>
        <v>0</v>
      </c>
      <c r="AB238" s="45">
        <f t="shared" si="85"/>
        <v>0</v>
      </c>
      <c r="AC238" s="45">
        <f>IFERROR(IF(OR($R238&lt;&gt;"Ja",VLOOKUP($D238,Listen!$A$2:$F$45,5,0)="Nein",E238&lt;IF(D238="LNG Anbindungsanlagen gemäß separater Festlegung",2022,2023)),$Y238,$W238),0)</f>
        <v>0</v>
      </c>
      <c r="AD238" s="45">
        <f>IFERROR(IF(OR($R238&lt;&gt;"Ja",VLOOKUP($D238,Listen!$A$2:$F$45,5,0)="Nein",E238&lt;IF(D238="LNG Anbindungsanlagen gemäß separater Festlegung",2022,2023)),$Y238,$W238),0)</f>
        <v>0</v>
      </c>
      <c r="AE238" s="45">
        <f>IFERROR(IF(OR($S238&lt;&gt;"Ja",VLOOKUP($D238,Listen!$A$2:$F$45,6,0)="Nein"),$Y238,$X238),0)</f>
        <v>0</v>
      </c>
      <c r="AF238" s="45">
        <f>IFERROR(IF(OR($S238&lt;&gt;"Ja",VLOOKUP($D238,Listen!$A$2:$F$45,6,0)="Nein"),$Y238,$X238),0)</f>
        <v>0</v>
      </c>
      <c r="AG238" s="45">
        <f>IFERROR(IF(OR($S238&lt;&gt;"Ja",VLOOKUP($D238,Listen!$A$2:$F$45,6,0)="Nein"),$Y238,$X238),0)</f>
        <v>0</v>
      </c>
      <c r="AH238" s="47">
        <f t="shared" si="86"/>
        <v>0</v>
      </c>
      <c r="AI238" s="122">
        <f>IFERROR(IF(VLOOKUP($D238,Listen!$A$2:$F$45,6,0)="Ja",MAX(BC238:BD238),D_SAV!$BC238),0)</f>
        <v>0</v>
      </c>
      <c r="AJ238" s="47">
        <f t="shared" si="87"/>
        <v>0</v>
      </c>
      <c r="AL238" s="262">
        <f t="shared" si="88"/>
        <v>0</v>
      </c>
      <c r="AM238" s="129">
        <f t="shared" si="75"/>
        <v>0</v>
      </c>
      <c r="AN238" s="263">
        <f t="shared" si="89"/>
        <v>0</v>
      </c>
      <c r="AO238" s="262">
        <f t="shared" si="76"/>
        <v>0</v>
      </c>
      <c r="AP238" s="129">
        <f t="shared" si="77"/>
        <v>0</v>
      </c>
      <c r="AQ238" s="263">
        <f t="shared" si="90"/>
        <v>0</v>
      </c>
      <c r="AR238" s="262">
        <f t="shared" si="78"/>
        <v>0</v>
      </c>
      <c r="AS238" s="129">
        <f t="shared" si="79"/>
        <v>0</v>
      </c>
      <c r="AT238" s="263">
        <f t="shared" si="91"/>
        <v>0</v>
      </c>
      <c r="AU238" s="262">
        <f t="shared" si="80"/>
        <v>0</v>
      </c>
      <c r="AV238" s="129">
        <f t="shared" si="81"/>
        <v>0</v>
      </c>
      <c r="AW238" s="263">
        <f t="shared" si="92"/>
        <v>0</v>
      </c>
      <c r="AX238" s="262">
        <f t="shared" si="82"/>
        <v>0</v>
      </c>
      <c r="AY238" s="129">
        <f t="shared" si="83"/>
        <v>0</v>
      </c>
      <c r="AZ238" s="129">
        <f t="shared" si="93"/>
        <v>0</v>
      </c>
      <c r="BA238" s="263">
        <f>IFERROR(IF(VLOOKUP($D238,Listen!$A$2:$F$45,6,0)="Ja",AX238-MAX(AY238:AZ238),AX238-AY238),0)</f>
        <v>0</v>
      </c>
      <c r="BB238" s="262">
        <f t="shared" si="94"/>
        <v>0</v>
      </c>
      <c r="BC238" s="129">
        <f t="shared" si="84"/>
        <v>0</v>
      </c>
      <c r="BD238" s="129">
        <f t="shared" si="95"/>
        <v>0</v>
      </c>
      <c r="BE238" s="263">
        <f>IFERROR(IF(VLOOKUP($D238,Listen!$A$2:$F$45,6,0)="Ja",BB238-MAX(BC238:BD238),BB238-BC238),0)</f>
        <v>0</v>
      </c>
    </row>
    <row r="239" spans="1:57" x14ac:dyDescent="0.25">
      <c r="A239" s="189">
        <v>235</v>
      </c>
      <c r="B239" s="135" t="str">
        <f>IF(AND(E239&lt;&gt;0,D239&lt;&gt;0,F239&lt;&gt;0),IF(C239&lt;&gt;0,CONCATENATE(C239,"-AGr",VLOOKUP(D239,Listen!$A$2:$D$45,4,FALSE),"-",E239,"-",F239,),CONCATENATE("AGr",VLOOKUP(D239,Listen!$A$2:$D$45,4,FALSE),"-",E239,"-",F239)),"keine vollständige ID")</f>
        <v>keine vollständige ID</v>
      </c>
      <c r="C239" s="126"/>
      <c r="D239" s="275"/>
      <c r="E239" s="33"/>
      <c r="F239" s="130"/>
      <c r="G239" s="16"/>
      <c r="H239" s="16"/>
      <c r="I239" s="16"/>
      <c r="J239" s="16"/>
      <c r="K239" s="16"/>
      <c r="L239" s="94">
        <f>IF(E239&gt;A_Stammdaten!$B$10,0,G239+H239-J239)</f>
        <v>0</v>
      </c>
      <c r="M239" s="16"/>
      <c r="N239" s="16"/>
      <c r="O239" s="16"/>
      <c r="P239" s="54">
        <f t="shared" si="72"/>
        <v>0</v>
      </c>
      <c r="Q239" s="33"/>
      <c r="R239" s="33"/>
      <c r="S239" s="33"/>
      <c r="T239" s="33"/>
      <c r="U239" s="33"/>
      <c r="V239" s="33"/>
      <c r="W239" s="55" t="str">
        <f t="shared" si="73"/>
        <v>-</v>
      </c>
      <c r="X239" s="55" t="str">
        <f t="shared" si="74"/>
        <v>-</v>
      </c>
      <c r="Y239" s="55">
        <f>IF(ISBLANK($D239),0,VLOOKUP($D239,Listen!$A$2:$C$45,2,FALSE))</f>
        <v>0</v>
      </c>
      <c r="Z239" s="55">
        <f>IF(ISBLANK($D239),0,VLOOKUP($D239,Listen!$A$2:$C$45,3,FALSE))</f>
        <v>0</v>
      </c>
      <c r="AA239" s="45">
        <f t="shared" si="85"/>
        <v>0</v>
      </c>
      <c r="AB239" s="45">
        <f t="shared" si="85"/>
        <v>0</v>
      </c>
      <c r="AC239" s="45">
        <f>IFERROR(IF(OR($R239&lt;&gt;"Ja",VLOOKUP($D239,Listen!$A$2:$F$45,5,0)="Nein",E239&lt;IF(D239="LNG Anbindungsanlagen gemäß separater Festlegung",2022,2023)),$Y239,$W239),0)</f>
        <v>0</v>
      </c>
      <c r="AD239" s="45">
        <f>IFERROR(IF(OR($R239&lt;&gt;"Ja",VLOOKUP($D239,Listen!$A$2:$F$45,5,0)="Nein",E239&lt;IF(D239="LNG Anbindungsanlagen gemäß separater Festlegung",2022,2023)),$Y239,$W239),0)</f>
        <v>0</v>
      </c>
      <c r="AE239" s="45">
        <f>IFERROR(IF(OR($S239&lt;&gt;"Ja",VLOOKUP($D239,Listen!$A$2:$F$45,6,0)="Nein"),$Y239,$X239),0)</f>
        <v>0</v>
      </c>
      <c r="AF239" s="45">
        <f>IFERROR(IF(OR($S239&lt;&gt;"Ja",VLOOKUP($D239,Listen!$A$2:$F$45,6,0)="Nein"),$Y239,$X239),0)</f>
        <v>0</v>
      </c>
      <c r="AG239" s="45">
        <f>IFERROR(IF(OR($S239&lt;&gt;"Ja",VLOOKUP($D239,Listen!$A$2:$F$45,6,0)="Nein"),$Y239,$X239),0)</f>
        <v>0</v>
      </c>
      <c r="AH239" s="47">
        <f t="shared" si="86"/>
        <v>0</v>
      </c>
      <c r="AI239" s="122">
        <f>IFERROR(IF(VLOOKUP($D239,Listen!$A$2:$F$45,6,0)="Ja",MAX(BC239:BD239),D_SAV!$BC239),0)</f>
        <v>0</v>
      </c>
      <c r="AJ239" s="47">
        <f t="shared" si="87"/>
        <v>0</v>
      </c>
      <c r="AL239" s="262">
        <f t="shared" si="88"/>
        <v>0</v>
      </c>
      <c r="AM239" s="129">
        <f t="shared" si="75"/>
        <v>0</v>
      </c>
      <c r="AN239" s="263">
        <f t="shared" si="89"/>
        <v>0</v>
      </c>
      <c r="AO239" s="262">
        <f t="shared" si="76"/>
        <v>0</v>
      </c>
      <c r="AP239" s="129">
        <f t="shared" si="77"/>
        <v>0</v>
      </c>
      <c r="AQ239" s="263">
        <f t="shared" si="90"/>
        <v>0</v>
      </c>
      <c r="AR239" s="262">
        <f t="shared" si="78"/>
        <v>0</v>
      </c>
      <c r="AS239" s="129">
        <f t="shared" si="79"/>
        <v>0</v>
      </c>
      <c r="AT239" s="263">
        <f t="shared" si="91"/>
        <v>0</v>
      </c>
      <c r="AU239" s="262">
        <f t="shared" si="80"/>
        <v>0</v>
      </c>
      <c r="AV239" s="129">
        <f t="shared" si="81"/>
        <v>0</v>
      </c>
      <c r="AW239" s="263">
        <f t="shared" si="92"/>
        <v>0</v>
      </c>
      <c r="AX239" s="262">
        <f t="shared" si="82"/>
        <v>0</v>
      </c>
      <c r="AY239" s="129">
        <f t="shared" si="83"/>
        <v>0</v>
      </c>
      <c r="AZ239" s="129">
        <f t="shared" si="93"/>
        <v>0</v>
      </c>
      <c r="BA239" s="263">
        <f>IFERROR(IF(VLOOKUP($D239,Listen!$A$2:$F$45,6,0)="Ja",AX239-MAX(AY239:AZ239),AX239-AY239),0)</f>
        <v>0</v>
      </c>
      <c r="BB239" s="262">
        <f t="shared" si="94"/>
        <v>0</v>
      </c>
      <c r="BC239" s="129">
        <f t="shared" si="84"/>
        <v>0</v>
      </c>
      <c r="BD239" s="129">
        <f t="shared" si="95"/>
        <v>0</v>
      </c>
      <c r="BE239" s="263">
        <f>IFERROR(IF(VLOOKUP($D239,Listen!$A$2:$F$45,6,0)="Ja",BB239-MAX(BC239:BD239),BB239-BC239),0)</f>
        <v>0</v>
      </c>
    </row>
    <row r="240" spans="1:57" x14ac:dyDescent="0.25">
      <c r="A240" s="189">
        <v>236</v>
      </c>
      <c r="B240" s="135" t="str">
        <f>IF(AND(E240&lt;&gt;0,D240&lt;&gt;0,F240&lt;&gt;0),IF(C240&lt;&gt;0,CONCATENATE(C240,"-AGr",VLOOKUP(D240,Listen!$A$2:$D$45,4,FALSE),"-",E240,"-",F240,),CONCATENATE("AGr",VLOOKUP(D240,Listen!$A$2:$D$45,4,FALSE),"-",E240,"-",F240)),"keine vollständige ID")</f>
        <v>keine vollständige ID</v>
      </c>
      <c r="C240" s="126"/>
      <c r="D240" s="275"/>
      <c r="E240" s="33"/>
      <c r="F240" s="130"/>
      <c r="G240" s="16"/>
      <c r="H240" s="16"/>
      <c r="I240" s="16"/>
      <c r="J240" s="16"/>
      <c r="K240" s="16"/>
      <c r="L240" s="94">
        <f>IF(E240&gt;A_Stammdaten!$B$10,0,G240+H240-J240)</f>
        <v>0</v>
      </c>
      <c r="M240" s="16"/>
      <c r="N240" s="16"/>
      <c r="O240" s="16"/>
      <c r="P240" s="54">
        <f t="shared" si="72"/>
        <v>0</v>
      </c>
      <c r="Q240" s="33"/>
      <c r="R240" s="33"/>
      <c r="S240" s="33"/>
      <c r="T240" s="33"/>
      <c r="U240" s="33"/>
      <c r="V240" s="33"/>
      <c r="W240" s="55" t="str">
        <f t="shared" si="73"/>
        <v>-</v>
      </c>
      <c r="X240" s="55" t="str">
        <f t="shared" si="74"/>
        <v>-</v>
      </c>
      <c r="Y240" s="55">
        <f>IF(ISBLANK($D240),0,VLOOKUP($D240,Listen!$A$2:$C$45,2,FALSE))</f>
        <v>0</v>
      </c>
      <c r="Z240" s="55">
        <f>IF(ISBLANK($D240),0,VLOOKUP($D240,Listen!$A$2:$C$45,3,FALSE))</f>
        <v>0</v>
      </c>
      <c r="AA240" s="45">
        <f t="shared" si="85"/>
        <v>0</v>
      </c>
      <c r="AB240" s="45">
        <f t="shared" si="85"/>
        <v>0</v>
      </c>
      <c r="AC240" s="45">
        <f>IFERROR(IF(OR($R240&lt;&gt;"Ja",VLOOKUP($D240,Listen!$A$2:$F$45,5,0)="Nein",E240&lt;IF(D240="LNG Anbindungsanlagen gemäß separater Festlegung",2022,2023)),$Y240,$W240),0)</f>
        <v>0</v>
      </c>
      <c r="AD240" s="45">
        <f>IFERROR(IF(OR($R240&lt;&gt;"Ja",VLOOKUP($D240,Listen!$A$2:$F$45,5,0)="Nein",E240&lt;IF(D240="LNG Anbindungsanlagen gemäß separater Festlegung",2022,2023)),$Y240,$W240),0)</f>
        <v>0</v>
      </c>
      <c r="AE240" s="45">
        <f>IFERROR(IF(OR($S240&lt;&gt;"Ja",VLOOKUP($D240,Listen!$A$2:$F$45,6,0)="Nein"),$Y240,$X240),0)</f>
        <v>0</v>
      </c>
      <c r="AF240" s="45">
        <f>IFERROR(IF(OR($S240&lt;&gt;"Ja",VLOOKUP($D240,Listen!$A$2:$F$45,6,0)="Nein"),$Y240,$X240),0)</f>
        <v>0</v>
      </c>
      <c r="AG240" s="45">
        <f>IFERROR(IF(OR($S240&lt;&gt;"Ja",VLOOKUP($D240,Listen!$A$2:$F$45,6,0)="Nein"),$Y240,$X240),0)</f>
        <v>0</v>
      </c>
      <c r="AH240" s="47">
        <f t="shared" si="86"/>
        <v>0</v>
      </c>
      <c r="AI240" s="122">
        <f>IFERROR(IF(VLOOKUP($D240,Listen!$A$2:$F$45,6,0)="Ja",MAX(BC240:BD240),D_SAV!$BC240),0)</f>
        <v>0</v>
      </c>
      <c r="AJ240" s="47">
        <f t="shared" si="87"/>
        <v>0</v>
      </c>
      <c r="AL240" s="262">
        <f t="shared" si="88"/>
        <v>0</v>
      </c>
      <c r="AM240" s="129">
        <f t="shared" si="75"/>
        <v>0</v>
      </c>
      <c r="AN240" s="263">
        <f t="shared" si="89"/>
        <v>0</v>
      </c>
      <c r="AO240" s="262">
        <f t="shared" si="76"/>
        <v>0</v>
      </c>
      <c r="AP240" s="129">
        <f t="shared" si="77"/>
        <v>0</v>
      </c>
      <c r="AQ240" s="263">
        <f t="shared" si="90"/>
        <v>0</v>
      </c>
      <c r="AR240" s="262">
        <f t="shared" si="78"/>
        <v>0</v>
      </c>
      <c r="AS240" s="129">
        <f t="shared" si="79"/>
        <v>0</v>
      </c>
      <c r="AT240" s="263">
        <f t="shared" si="91"/>
        <v>0</v>
      </c>
      <c r="AU240" s="262">
        <f t="shared" si="80"/>
        <v>0</v>
      </c>
      <c r="AV240" s="129">
        <f t="shared" si="81"/>
        <v>0</v>
      </c>
      <c r="AW240" s="263">
        <f t="shared" si="92"/>
        <v>0</v>
      </c>
      <c r="AX240" s="262">
        <f t="shared" si="82"/>
        <v>0</v>
      </c>
      <c r="AY240" s="129">
        <f t="shared" si="83"/>
        <v>0</v>
      </c>
      <c r="AZ240" s="129">
        <f t="shared" si="93"/>
        <v>0</v>
      </c>
      <c r="BA240" s="263">
        <f>IFERROR(IF(VLOOKUP($D240,Listen!$A$2:$F$45,6,0)="Ja",AX240-MAX(AY240:AZ240),AX240-AY240),0)</f>
        <v>0</v>
      </c>
      <c r="BB240" s="262">
        <f t="shared" si="94"/>
        <v>0</v>
      </c>
      <c r="BC240" s="129">
        <f t="shared" si="84"/>
        <v>0</v>
      </c>
      <c r="BD240" s="129">
        <f t="shared" si="95"/>
        <v>0</v>
      </c>
      <c r="BE240" s="263">
        <f>IFERROR(IF(VLOOKUP($D240,Listen!$A$2:$F$45,6,0)="Ja",BB240-MAX(BC240:BD240),BB240-BC240),0)</f>
        <v>0</v>
      </c>
    </row>
    <row r="241" spans="1:57" x14ac:dyDescent="0.25">
      <c r="A241" s="189">
        <v>237</v>
      </c>
      <c r="B241" s="135" t="str">
        <f>IF(AND(E241&lt;&gt;0,D241&lt;&gt;0,F241&lt;&gt;0),IF(C241&lt;&gt;0,CONCATENATE(C241,"-AGr",VLOOKUP(D241,Listen!$A$2:$D$45,4,FALSE),"-",E241,"-",F241,),CONCATENATE("AGr",VLOOKUP(D241,Listen!$A$2:$D$45,4,FALSE),"-",E241,"-",F241)),"keine vollständige ID")</f>
        <v>keine vollständige ID</v>
      </c>
      <c r="C241" s="126"/>
      <c r="D241" s="275"/>
      <c r="E241" s="33"/>
      <c r="F241" s="130"/>
      <c r="G241" s="16"/>
      <c r="H241" s="16"/>
      <c r="I241" s="16"/>
      <c r="J241" s="16"/>
      <c r="K241" s="16"/>
      <c r="L241" s="94">
        <f>IF(E241&gt;A_Stammdaten!$B$10,0,G241+H241-J241)</f>
        <v>0</v>
      </c>
      <c r="M241" s="16"/>
      <c r="N241" s="16"/>
      <c r="O241" s="16"/>
      <c r="P241" s="54">
        <f t="shared" si="72"/>
        <v>0</v>
      </c>
      <c r="Q241" s="33"/>
      <c r="R241" s="33"/>
      <c r="S241" s="33"/>
      <c r="T241" s="33"/>
      <c r="U241" s="33"/>
      <c r="V241" s="33"/>
      <c r="W241" s="55" t="str">
        <f t="shared" si="73"/>
        <v>-</v>
      </c>
      <c r="X241" s="55" t="str">
        <f t="shared" si="74"/>
        <v>-</v>
      </c>
      <c r="Y241" s="55">
        <f>IF(ISBLANK($D241),0,VLOOKUP($D241,Listen!$A$2:$C$45,2,FALSE))</f>
        <v>0</v>
      </c>
      <c r="Z241" s="55">
        <f>IF(ISBLANK($D241),0,VLOOKUP($D241,Listen!$A$2:$C$45,3,FALSE))</f>
        <v>0</v>
      </c>
      <c r="AA241" s="45">
        <f t="shared" si="85"/>
        <v>0</v>
      </c>
      <c r="AB241" s="45">
        <f t="shared" si="85"/>
        <v>0</v>
      </c>
      <c r="AC241" s="45">
        <f>IFERROR(IF(OR($R241&lt;&gt;"Ja",VLOOKUP($D241,Listen!$A$2:$F$45,5,0)="Nein",E241&lt;IF(D241="LNG Anbindungsanlagen gemäß separater Festlegung",2022,2023)),$Y241,$W241),0)</f>
        <v>0</v>
      </c>
      <c r="AD241" s="45">
        <f>IFERROR(IF(OR($R241&lt;&gt;"Ja",VLOOKUP($D241,Listen!$A$2:$F$45,5,0)="Nein",E241&lt;IF(D241="LNG Anbindungsanlagen gemäß separater Festlegung",2022,2023)),$Y241,$W241),0)</f>
        <v>0</v>
      </c>
      <c r="AE241" s="45">
        <f>IFERROR(IF(OR($S241&lt;&gt;"Ja",VLOOKUP($D241,Listen!$A$2:$F$45,6,0)="Nein"),$Y241,$X241),0)</f>
        <v>0</v>
      </c>
      <c r="AF241" s="45">
        <f>IFERROR(IF(OR($S241&lt;&gt;"Ja",VLOOKUP($D241,Listen!$A$2:$F$45,6,0)="Nein"),$Y241,$X241),0)</f>
        <v>0</v>
      </c>
      <c r="AG241" s="45">
        <f>IFERROR(IF(OR($S241&lt;&gt;"Ja",VLOOKUP($D241,Listen!$A$2:$F$45,6,0)="Nein"),$Y241,$X241),0)</f>
        <v>0</v>
      </c>
      <c r="AH241" s="47">
        <f t="shared" si="86"/>
        <v>0</v>
      </c>
      <c r="AI241" s="122">
        <f>IFERROR(IF(VLOOKUP($D241,Listen!$A$2:$F$45,6,0)="Ja",MAX(BC241:BD241),D_SAV!$BC241),0)</f>
        <v>0</v>
      </c>
      <c r="AJ241" s="47">
        <f t="shared" si="87"/>
        <v>0</v>
      </c>
      <c r="AL241" s="262">
        <f t="shared" si="88"/>
        <v>0</v>
      </c>
      <c r="AM241" s="129">
        <f t="shared" si="75"/>
        <v>0</v>
      </c>
      <c r="AN241" s="263">
        <f t="shared" si="89"/>
        <v>0</v>
      </c>
      <c r="AO241" s="262">
        <f t="shared" si="76"/>
        <v>0</v>
      </c>
      <c r="AP241" s="129">
        <f t="shared" si="77"/>
        <v>0</v>
      </c>
      <c r="AQ241" s="263">
        <f t="shared" si="90"/>
        <v>0</v>
      </c>
      <c r="AR241" s="262">
        <f t="shared" si="78"/>
        <v>0</v>
      </c>
      <c r="AS241" s="129">
        <f t="shared" si="79"/>
        <v>0</v>
      </c>
      <c r="AT241" s="263">
        <f t="shared" si="91"/>
        <v>0</v>
      </c>
      <c r="AU241" s="262">
        <f t="shared" si="80"/>
        <v>0</v>
      </c>
      <c r="AV241" s="129">
        <f t="shared" si="81"/>
        <v>0</v>
      </c>
      <c r="AW241" s="263">
        <f t="shared" si="92"/>
        <v>0</v>
      </c>
      <c r="AX241" s="262">
        <f t="shared" si="82"/>
        <v>0</v>
      </c>
      <c r="AY241" s="129">
        <f t="shared" si="83"/>
        <v>0</v>
      </c>
      <c r="AZ241" s="129">
        <f t="shared" si="93"/>
        <v>0</v>
      </c>
      <c r="BA241" s="263">
        <f>IFERROR(IF(VLOOKUP($D241,Listen!$A$2:$F$45,6,0)="Ja",AX241-MAX(AY241:AZ241),AX241-AY241),0)</f>
        <v>0</v>
      </c>
      <c r="BB241" s="262">
        <f t="shared" si="94"/>
        <v>0</v>
      </c>
      <c r="BC241" s="129">
        <f t="shared" si="84"/>
        <v>0</v>
      </c>
      <c r="BD241" s="129">
        <f t="shared" si="95"/>
        <v>0</v>
      </c>
      <c r="BE241" s="263">
        <f>IFERROR(IF(VLOOKUP($D241,Listen!$A$2:$F$45,6,0)="Ja",BB241-MAX(BC241:BD241),BB241-BC241),0)</f>
        <v>0</v>
      </c>
    </row>
    <row r="242" spans="1:57" x14ac:dyDescent="0.25">
      <c r="A242" s="189">
        <v>238</v>
      </c>
      <c r="B242" s="135" t="str">
        <f>IF(AND(E242&lt;&gt;0,D242&lt;&gt;0,F242&lt;&gt;0),IF(C242&lt;&gt;0,CONCATENATE(C242,"-AGr",VLOOKUP(D242,Listen!$A$2:$D$45,4,FALSE),"-",E242,"-",F242,),CONCATENATE("AGr",VLOOKUP(D242,Listen!$A$2:$D$45,4,FALSE),"-",E242,"-",F242)),"keine vollständige ID")</f>
        <v>keine vollständige ID</v>
      </c>
      <c r="C242" s="126"/>
      <c r="D242" s="275"/>
      <c r="E242" s="33"/>
      <c r="F242" s="130"/>
      <c r="G242" s="16"/>
      <c r="H242" s="16"/>
      <c r="I242" s="16"/>
      <c r="J242" s="16"/>
      <c r="K242" s="16"/>
      <c r="L242" s="94">
        <f>IF(E242&gt;A_Stammdaten!$B$10,0,G242+H242-J242)</f>
        <v>0</v>
      </c>
      <c r="M242" s="16"/>
      <c r="N242" s="16"/>
      <c r="O242" s="16"/>
      <c r="P242" s="54">
        <f t="shared" si="72"/>
        <v>0</v>
      </c>
      <c r="Q242" s="33"/>
      <c r="R242" s="33"/>
      <c r="S242" s="33"/>
      <c r="T242" s="33"/>
      <c r="U242" s="33"/>
      <c r="V242" s="33"/>
      <c r="W242" s="55" t="str">
        <f t="shared" si="73"/>
        <v>-</v>
      </c>
      <c r="X242" s="55" t="str">
        <f t="shared" si="74"/>
        <v>-</v>
      </c>
      <c r="Y242" s="55">
        <f>IF(ISBLANK($D242),0,VLOOKUP($D242,Listen!$A$2:$C$45,2,FALSE))</f>
        <v>0</v>
      </c>
      <c r="Z242" s="55">
        <f>IF(ISBLANK($D242),0,VLOOKUP($D242,Listen!$A$2:$C$45,3,FALSE))</f>
        <v>0</v>
      </c>
      <c r="AA242" s="45">
        <f t="shared" si="85"/>
        <v>0</v>
      </c>
      <c r="AB242" s="45">
        <f t="shared" si="85"/>
        <v>0</v>
      </c>
      <c r="AC242" s="45">
        <f>IFERROR(IF(OR($R242&lt;&gt;"Ja",VLOOKUP($D242,Listen!$A$2:$F$45,5,0)="Nein",E242&lt;IF(D242="LNG Anbindungsanlagen gemäß separater Festlegung",2022,2023)),$Y242,$W242),0)</f>
        <v>0</v>
      </c>
      <c r="AD242" s="45">
        <f>IFERROR(IF(OR($R242&lt;&gt;"Ja",VLOOKUP($D242,Listen!$A$2:$F$45,5,0)="Nein",E242&lt;IF(D242="LNG Anbindungsanlagen gemäß separater Festlegung",2022,2023)),$Y242,$W242),0)</f>
        <v>0</v>
      </c>
      <c r="AE242" s="45">
        <f>IFERROR(IF(OR($S242&lt;&gt;"Ja",VLOOKUP($D242,Listen!$A$2:$F$45,6,0)="Nein"),$Y242,$X242),0)</f>
        <v>0</v>
      </c>
      <c r="AF242" s="45">
        <f>IFERROR(IF(OR($S242&lt;&gt;"Ja",VLOOKUP($D242,Listen!$A$2:$F$45,6,0)="Nein"),$Y242,$X242),0)</f>
        <v>0</v>
      </c>
      <c r="AG242" s="45">
        <f>IFERROR(IF(OR($S242&lt;&gt;"Ja",VLOOKUP($D242,Listen!$A$2:$F$45,6,0)="Nein"),$Y242,$X242),0)</f>
        <v>0</v>
      </c>
      <c r="AH242" s="47">
        <f t="shared" si="86"/>
        <v>0</v>
      </c>
      <c r="AI242" s="122">
        <f>IFERROR(IF(VLOOKUP($D242,Listen!$A$2:$F$45,6,0)="Ja",MAX(BC242:BD242),D_SAV!$BC242),0)</f>
        <v>0</v>
      </c>
      <c r="AJ242" s="47">
        <f t="shared" si="87"/>
        <v>0</v>
      </c>
      <c r="AL242" s="262">
        <f t="shared" si="88"/>
        <v>0</v>
      </c>
      <c r="AM242" s="129">
        <f t="shared" si="75"/>
        <v>0</v>
      </c>
      <c r="AN242" s="263">
        <f t="shared" si="89"/>
        <v>0</v>
      </c>
      <c r="AO242" s="262">
        <f t="shared" si="76"/>
        <v>0</v>
      </c>
      <c r="AP242" s="129">
        <f t="shared" si="77"/>
        <v>0</v>
      </c>
      <c r="AQ242" s="263">
        <f t="shared" si="90"/>
        <v>0</v>
      </c>
      <c r="AR242" s="262">
        <f t="shared" si="78"/>
        <v>0</v>
      </c>
      <c r="AS242" s="129">
        <f t="shared" si="79"/>
        <v>0</v>
      </c>
      <c r="AT242" s="263">
        <f t="shared" si="91"/>
        <v>0</v>
      </c>
      <c r="AU242" s="262">
        <f t="shared" si="80"/>
        <v>0</v>
      </c>
      <c r="AV242" s="129">
        <f t="shared" si="81"/>
        <v>0</v>
      </c>
      <c r="AW242" s="263">
        <f t="shared" si="92"/>
        <v>0</v>
      </c>
      <c r="AX242" s="262">
        <f t="shared" si="82"/>
        <v>0</v>
      </c>
      <c r="AY242" s="129">
        <f t="shared" si="83"/>
        <v>0</v>
      </c>
      <c r="AZ242" s="129">
        <f t="shared" si="93"/>
        <v>0</v>
      </c>
      <c r="BA242" s="263">
        <f>IFERROR(IF(VLOOKUP($D242,Listen!$A$2:$F$45,6,0)="Ja",AX242-MAX(AY242:AZ242),AX242-AY242),0)</f>
        <v>0</v>
      </c>
      <c r="BB242" s="262">
        <f t="shared" si="94"/>
        <v>0</v>
      </c>
      <c r="BC242" s="129">
        <f t="shared" si="84"/>
        <v>0</v>
      </c>
      <c r="BD242" s="129">
        <f t="shared" si="95"/>
        <v>0</v>
      </c>
      <c r="BE242" s="263">
        <f>IFERROR(IF(VLOOKUP($D242,Listen!$A$2:$F$45,6,0)="Ja",BB242-MAX(BC242:BD242),BB242-BC242),0)</f>
        <v>0</v>
      </c>
    </row>
    <row r="243" spans="1:57" x14ac:dyDescent="0.25">
      <c r="A243" s="189">
        <v>239</v>
      </c>
      <c r="B243" s="135" t="str">
        <f>IF(AND(E243&lt;&gt;0,D243&lt;&gt;0,F243&lt;&gt;0),IF(C243&lt;&gt;0,CONCATENATE(C243,"-AGr",VLOOKUP(D243,Listen!$A$2:$D$45,4,FALSE),"-",E243,"-",F243,),CONCATENATE("AGr",VLOOKUP(D243,Listen!$A$2:$D$45,4,FALSE),"-",E243,"-",F243)),"keine vollständige ID")</f>
        <v>keine vollständige ID</v>
      </c>
      <c r="C243" s="126"/>
      <c r="D243" s="275"/>
      <c r="E243" s="33"/>
      <c r="F243" s="130"/>
      <c r="G243" s="16"/>
      <c r="H243" s="16"/>
      <c r="I243" s="16"/>
      <c r="J243" s="16"/>
      <c r="K243" s="16"/>
      <c r="L243" s="94">
        <f>IF(E243&gt;A_Stammdaten!$B$10,0,G243+H243-J243)</f>
        <v>0</v>
      </c>
      <c r="M243" s="16"/>
      <c r="N243" s="16"/>
      <c r="O243" s="16"/>
      <c r="P243" s="54">
        <f t="shared" si="72"/>
        <v>0</v>
      </c>
      <c r="Q243" s="33"/>
      <c r="R243" s="33"/>
      <c r="S243" s="33"/>
      <c r="T243" s="33"/>
      <c r="U243" s="33"/>
      <c r="V243" s="33"/>
      <c r="W243" s="55" t="str">
        <f t="shared" si="73"/>
        <v>-</v>
      </c>
      <c r="X243" s="55" t="str">
        <f t="shared" si="74"/>
        <v>-</v>
      </c>
      <c r="Y243" s="55">
        <f>IF(ISBLANK($D243),0,VLOOKUP($D243,Listen!$A$2:$C$45,2,FALSE))</f>
        <v>0</v>
      </c>
      <c r="Z243" s="55">
        <f>IF(ISBLANK($D243),0,VLOOKUP($D243,Listen!$A$2:$C$45,3,FALSE))</f>
        <v>0</v>
      </c>
      <c r="AA243" s="45">
        <f t="shared" si="85"/>
        <v>0</v>
      </c>
      <c r="AB243" s="45">
        <f t="shared" si="85"/>
        <v>0</v>
      </c>
      <c r="AC243" s="45">
        <f>IFERROR(IF(OR($R243&lt;&gt;"Ja",VLOOKUP($D243,Listen!$A$2:$F$45,5,0)="Nein",E243&lt;IF(D243="LNG Anbindungsanlagen gemäß separater Festlegung",2022,2023)),$Y243,$W243),0)</f>
        <v>0</v>
      </c>
      <c r="AD243" s="45">
        <f>IFERROR(IF(OR($R243&lt;&gt;"Ja",VLOOKUP($D243,Listen!$A$2:$F$45,5,0)="Nein",E243&lt;IF(D243="LNG Anbindungsanlagen gemäß separater Festlegung",2022,2023)),$Y243,$W243),0)</f>
        <v>0</v>
      </c>
      <c r="AE243" s="45">
        <f>IFERROR(IF(OR($S243&lt;&gt;"Ja",VLOOKUP($D243,Listen!$A$2:$F$45,6,0)="Nein"),$Y243,$X243),0)</f>
        <v>0</v>
      </c>
      <c r="AF243" s="45">
        <f>IFERROR(IF(OR($S243&lt;&gt;"Ja",VLOOKUP($D243,Listen!$A$2:$F$45,6,0)="Nein"),$Y243,$X243),0)</f>
        <v>0</v>
      </c>
      <c r="AG243" s="45">
        <f>IFERROR(IF(OR($S243&lt;&gt;"Ja",VLOOKUP($D243,Listen!$A$2:$F$45,6,0)="Nein"),$Y243,$X243),0)</f>
        <v>0</v>
      </c>
      <c r="AH243" s="47">
        <f t="shared" si="86"/>
        <v>0</v>
      </c>
      <c r="AI243" s="122">
        <f>IFERROR(IF(VLOOKUP($D243,Listen!$A$2:$F$45,6,0)="Ja",MAX(BC243:BD243),D_SAV!$BC243),0)</f>
        <v>0</v>
      </c>
      <c r="AJ243" s="47">
        <f t="shared" si="87"/>
        <v>0</v>
      </c>
      <c r="AL243" s="262">
        <f t="shared" si="88"/>
        <v>0</v>
      </c>
      <c r="AM243" s="129">
        <f t="shared" si="75"/>
        <v>0</v>
      </c>
      <c r="AN243" s="263">
        <f t="shared" si="89"/>
        <v>0</v>
      </c>
      <c r="AO243" s="262">
        <f t="shared" si="76"/>
        <v>0</v>
      </c>
      <c r="AP243" s="129">
        <f t="shared" si="77"/>
        <v>0</v>
      </c>
      <c r="AQ243" s="263">
        <f t="shared" si="90"/>
        <v>0</v>
      </c>
      <c r="AR243" s="262">
        <f t="shared" si="78"/>
        <v>0</v>
      </c>
      <c r="AS243" s="129">
        <f t="shared" si="79"/>
        <v>0</v>
      </c>
      <c r="AT243" s="263">
        <f t="shared" si="91"/>
        <v>0</v>
      </c>
      <c r="AU243" s="262">
        <f t="shared" si="80"/>
        <v>0</v>
      </c>
      <c r="AV243" s="129">
        <f t="shared" si="81"/>
        <v>0</v>
      </c>
      <c r="AW243" s="263">
        <f t="shared" si="92"/>
        <v>0</v>
      </c>
      <c r="AX243" s="262">
        <f t="shared" si="82"/>
        <v>0</v>
      </c>
      <c r="AY243" s="129">
        <f t="shared" si="83"/>
        <v>0</v>
      </c>
      <c r="AZ243" s="129">
        <f t="shared" si="93"/>
        <v>0</v>
      </c>
      <c r="BA243" s="263">
        <f>IFERROR(IF(VLOOKUP($D243,Listen!$A$2:$F$45,6,0)="Ja",AX243-MAX(AY243:AZ243),AX243-AY243),0)</f>
        <v>0</v>
      </c>
      <c r="BB243" s="262">
        <f t="shared" si="94"/>
        <v>0</v>
      </c>
      <c r="BC243" s="129">
        <f t="shared" si="84"/>
        <v>0</v>
      </c>
      <c r="BD243" s="129">
        <f t="shared" si="95"/>
        <v>0</v>
      </c>
      <c r="BE243" s="263">
        <f>IFERROR(IF(VLOOKUP($D243,Listen!$A$2:$F$45,6,0)="Ja",BB243-MAX(BC243:BD243),BB243-BC243),0)</f>
        <v>0</v>
      </c>
    </row>
    <row r="244" spans="1:57" x14ac:dyDescent="0.25">
      <c r="A244" s="189">
        <v>240</v>
      </c>
      <c r="B244" s="135" t="str">
        <f>IF(AND(E244&lt;&gt;0,D244&lt;&gt;0,F244&lt;&gt;0),IF(C244&lt;&gt;0,CONCATENATE(C244,"-AGr",VLOOKUP(D244,Listen!$A$2:$D$45,4,FALSE),"-",E244,"-",F244,),CONCATENATE("AGr",VLOOKUP(D244,Listen!$A$2:$D$45,4,FALSE),"-",E244,"-",F244)),"keine vollständige ID")</f>
        <v>keine vollständige ID</v>
      </c>
      <c r="C244" s="126"/>
      <c r="D244" s="275"/>
      <c r="E244" s="33"/>
      <c r="F244" s="130"/>
      <c r="G244" s="16"/>
      <c r="H244" s="16"/>
      <c r="I244" s="16"/>
      <c r="J244" s="16"/>
      <c r="K244" s="16"/>
      <c r="L244" s="94">
        <f>IF(E244&gt;A_Stammdaten!$B$10,0,G244+H244-J244)</f>
        <v>0</v>
      </c>
      <c r="M244" s="16"/>
      <c r="N244" s="16"/>
      <c r="O244" s="16"/>
      <c r="P244" s="54">
        <f t="shared" si="72"/>
        <v>0</v>
      </c>
      <c r="Q244" s="33"/>
      <c r="R244" s="33"/>
      <c r="S244" s="33"/>
      <c r="T244" s="33"/>
      <c r="U244" s="33"/>
      <c r="V244" s="33"/>
      <c r="W244" s="55" t="str">
        <f t="shared" si="73"/>
        <v>-</v>
      </c>
      <c r="X244" s="55" t="str">
        <f t="shared" si="74"/>
        <v>-</v>
      </c>
      <c r="Y244" s="55">
        <f>IF(ISBLANK($D244),0,VLOOKUP($D244,Listen!$A$2:$C$45,2,FALSE))</f>
        <v>0</v>
      </c>
      <c r="Z244" s="55">
        <f>IF(ISBLANK($D244),0,VLOOKUP($D244,Listen!$A$2:$C$45,3,FALSE))</f>
        <v>0</v>
      </c>
      <c r="AA244" s="45">
        <f t="shared" si="85"/>
        <v>0</v>
      </c>
      <c r="AB244" s="45">
        <f t="shared" si="85"/>
        <v>0</v>
      </c>
      <c r="AC244" s="45">
        <f>IFERROR(IF(OR($R244&lt;&gt;"Ja",VLOOKUP($D244,Listen!$A$2:$F$45,5,0)="Nein",E244&lt;IF(D244="LNG Anbindungsanlagen gemäß separater Festlegung",2022,2023)),$Y244,$W244),0)</f>
        <v>0</v>
      </c>
      <c r="AD244" s="45">
        <f>IFERROR(IF(OR($R244&lt;&gt;"Ja",VLOOKUP($D244,Listen!$A$2:$F$45,5,0)="Nein",E244&lt;IF(D244="LNG Anbindungsanlagen gemäß separater Festlegung",2022,2023)),$Y244,$W244),0)</f>
        <v>0</v>
      </c>
      <c r="AE244" s="45">
        <f>IFERROR(IF(OR($S244&lt;&gt;"Ja",VLOOKUP($D244,Listen!$A$2:$F$45,6,0)="Nein"),$Y244,$X244),0)</f>
        <v>0</v>
      </c>
      <c r="AF244" s="45">
        <f>IFERROR(IF(OR($S244&lt;&gt;"Ja",VLOOKUP($D244,Listen!$A$2:$F$45,6,0)="Nein"),$Y244,$X244),0)</f>
        <v>0</v>
      </c>
      <c r="AG244" s="45">
        <f>IFERROR(IF(OR($S244&lt;&gt;"Ja",VLOOKUP($D244,Listen!$A$2:$F$45,6,0)="Nein"),$Y244,$X244),0)</f>
        <v>0</v>
      </c>
      <c r="AH244" s="47">
        <f t="shared" si="86"/>
        <v>0</v>
      </c>
      <c r="AI244" s="122">
        <f>IFERROR(IF(VLOOKUP($D244,Listen!$A$2:$F$45,6,0)="Ja",MAX(BC244:BD244),D_SAV!$BC244),0)</f>
        <v>0</v>
      </c>
      <c r="AJ244" s="47">
        <f t="shared" si="87"/>
        <v>0</v>
      </c>
      <c r="AL244" s="262">
        <f t="shared" si="88"/>
        <v>0</v>
      </c>
      <c r="AM244" s="129">
        <f t="shared" si="75"/>
        <v>0</v>
      </c>
      <c r="AN244" s="263">
        <f t="shared" si="89"/>
        <v>0</v>
      </c>
      <c r="AO244" s="262">
        <f t="shared" si="76"/>
        <v>0</v>
      </c>
      <c r="AP244" s="129">
        <f t="shared" si="77"/>
        <v>0</v>
      </c>
      <c r="AQ244" s="263">
        <f t="shared" si="90"/>
        <v>0</v>
      </c>
      <c r="AR244" s="262">
        <f t="shared" si="78"/>
        <v>0</v>
      </c>
      <c r="AS244" s="129">
        <f t="shared" si="79"/>
        <v>0</v>
      </c>
      <c r="AT244" s="263">
        <f t="shared" si="91"/>
        <v>0</v>
      </c>
      <c r="AU244" s="262">
        <f t="shared" si="80"/>
        <v>0</v>
      </c>
      <c r="AV244" s="129">
        <f t="shared" si="81"/>
        <v>0</v>
      </c>
      <c r="AW244" s="263">
        <f t="shared" si="92"/>
        <v>0</v>
      </c>
      <c r="AX244" s="262">
        <f t="shared" si="82"/>
        <v>0</v>
      </c>
      <c r="AY244" s="129">
        <f t="shared" si="83"/>
        <v>0</v>
      </c>
      <c r="AZ244" s="129">
        <f t="shared" si="93"/>
        <v>0</v>
      </c>
      <c r="BA244" s="263">
        <f>IFERROR(IF(VLOOKUP($D244,Listen!$A$2:$F$45,6,0)="Ja",AX244-MAX(AY244:AZ244),AX244-AY244),0)</f>
        <v>0</v>
      </c>
      <c r="BB244" s="262">
        <f t="shared" si="94"/>
        <v>0</v>
      </c>
      <c r="BC244" s="129">
        <f t="shared" si="84"/>
        <v>0</v>
      </c>
      <c r="BD244" s="129">
        <f t="shared" si="95"/>
        <v>0</v>
      </c>
      <c r="BE244" s="263">
        <f>IFERROR(IF(VLOOKUP($D244,Listen!$A$2:$F$45,6,0)="Ja",BB244-MAX(BC244:BD244),BB244-BC244),0)</f>
        <v>0</v>
      </c>
    </row>
    <row r="245" spans="1:57" x14ac:dyDescent="0.25">
      <c r="A245" s="189">
        <v>241</v>
      </c>
      <c r="B245" s="135" t="str">
        <f>IF(AND(E245&lt;&gt;0,D245&lt;&gt;0,F245&lt;&gt;0),IF(C245&lt;&gt;0,CONCATENATE(C245,"-AGr",VLOOKUP(D245,Listen!$A$2:$D$45,4,FALSE),"-",E245,"-",F245,),CONCATENATE("AGr",VLOOKUP(D245,Listen!$A$2:$D$45,4,FALSE),"-",E245,"-",F245)),"keine vollständige ID")</f>
        <v>keine vollständige ID</v>
      </c>
      <c r="C245" s="126"/>
      <c r="D245" s="275"/>
      <c r="E245" s="33"/>
      <c r="F245" s="130"/>
      <c r="G245" s="16"/>
      <c r="H245" s="16"/>
      <c r="I245" s="16"/>
      <c r="J245" s="16"/>
      <c r="K245" s="16"/>
      <c r="L245" s="94">
        <f>IF(E245&gt;A_Stammdaten!$B$10,0,G245+H245-J245)</f>
        <v>0</v>
      </c>
      <c r="M245" s="16"/>
      <c r="N245" s="16"/>
      <c r="O245" s="16"/>
      <c r="P245" s="54">
        <f t="shared" si="72"/>
        <v>0</v>
      </c>
      <c r="Q245" s="33"/>
      <c r="R245" s="33"/>
      <c r="S245" s="33"/>
      <c r="T245" s="33"/>
      <c r="U245" s="33"/>
      <c r="V245" s="33"/>
      <c r="W245" s="55" t="str">
        <f t="shared" si="73"/>
        <v>-</v>
      </c>
      <c r="X245" s="55" t="str">
        <f t="shared" si="74"/>
        <v>-</v>
      </c>
      <c r="Y245" s="55">
        <f>IF(ISBLANK($D245),0,VLOOKUP($D245,Listen!$A$2:$C$45,2,FALSE))</f>
        <v>0</v>
      </c>
      <c r="Z245" s="55">
        <f>IF(ISBLANK($D245),0,VLOOKUP($D245,Listen!$A$2:$C$45,3,FALSE))</f>
        <v>0</v>
      </c>
      <c r="AA245" s="45">
        <f t="shared" si="85"/>
        <v>0</v>
      </c>
      <c r="AB245" s="45">
        <f t="shared" si="85"/>
        <v>0</v>
      </c>
      <c r="AC245" s="45">
        <f>IFERROR(IF(OR($R245&lt;&gt;"Ja",VLOOKUP($D245,Listen!$A$2:$F$45,5,0)="Nein",E245&lt;IF(D245="LNG Anbindungsanlagen gemäß separater Festlegung",2022,2023)),$Y245,$W245),0)</f>
        <v>0</v>
      </c>
      <c r="AD245" s="45">
        <f>IFERROR(IF(OR($R245&lt;&gt;"Ja",VLOOKUP($D245,Listen!$A$2:$F$45,5,0)="Nein",E245&lt;IF(D245="LNG Anbindungsanlagen gemäß separater Festlegung",2022,2023)),$Y245,$W245),0)</f>
        <v>0</v>
      </c>
      <c r="AE245" s="45">
        <f>IFERROR(IF(OR($S245&lt;&gt;"Ja",VLOOKUP($D245,Listen!$A$2:$F$45,6,0)="Nein"),$Y245,$X245),0)</f>
        <v>0</v>
      </c>
      <c r="AF245" s="45">
        <f>IFERROR(IF(OR($S245&lt;&gt;"Ja",VLOOKUP($D245,Listen!$A$2:$F$45,6,0)="Nein"),$Y245,$X245),0)</f>
        <v>0</v>
      </c>
      <c r="AG245" s="45">
        <f>IFERROR(IF(OR($S245&lt;&gt;"Ja",VLOOKUP($D245,Listen!$A$2:$F$45,6,0)="Nein"),$Y245,$X245),0)</f>
        <v>0</v>
      </c>
      <c r="AH245" s="47">
        <f t="shared" si="86"/>
        <v>0</v>
      </c>
      <c r="AI245" s="122">
        <f>IFERROR(IF(VLOOKUP($D245,Listen!$A$2:$F$45,6,0)="Ja",MAX(BC245:BD245),D_SAV!$BC245),0)</f>
        <v>0</v>
      </c>
      <c r="AJ245" s="47">
        <f t="shared" si="87"/>
        <v>0</v>
      </c>
      <c r="AL245" s="262">
        <f t="shared" si="88"/>
        <v>0</v>
      </c>
      <c r="AM245" s="129">
        <f t="shared" si="75"/>
        <v>0</v>
      </c>
      <c r="AN245" s="263">
        <f t="shared" si="89"/>
        <v>0</v>
      </c>
      <c r="AO245" s="262">
        <f t="shared" si="76"/>
        <v>0</v>
      </c>
      <c r="AP245" s="129">
        <f t="shared" si="77"/>
        <v>0</v>
      </c>
      <c r="AQ245" s="263">
        <f t="shared" si="90"/>
        <v>0</v>
      </c>
      <c r="AR245" s="262">
        <f t="shared" si="78"/>
        <v>0</v>
      </c>
      <c r="AS245" s="129">
        <f t="shared" si="79"/>
        <v>0</v>
      </c>
      <c r="AT245" s="263">
        <f t="shared" si="91"/>
        <v>0</v>
      </c>
      <c r="AU245" s="262">
        <f t="shared" si="80"/>
        <v>0</v>
      </c>
      <c r="AV245" s="129">
        <f t="shared" si="81"/>
        <v>0</v>
      </c>
      <c r="AW245" s="263">
        <f t="shared" si="92"/>
        <v>0</v>
      </c>
      <c r="AX245" s="262">
        <f t="shared" si="82"/>
        <v>0</v>
      </c>
      <c r="AY245" s="129">
        <f t="shared" si="83"/>
        <v>0</v>
      </c>
      <c r="AZ245" s="129">
        <f t="shared" si="93"/>
        <v>0</v>
      </c>
      <c r="BA245" s="263">
        <f>IFERROR(IF(VLOOKUP($D245,Listen!$A$2:$F$45,6,0)="Ja",AX245-MAX(AY245:AZ245),AX245-AY245),0)</f>
        <v>0</v>
      </c>
      <c r="BB245" s="262">
        <f t="shared" si="94"/>
        <v>0</v>
      </c>
      <c r="BC245" s="129">
        <f t="shared" si="84"/>
        <v>0</v>
      </c>
      <c r="BD245" s="129">
        <f t="shared" si="95"/>
        <v>0</v>
      </c>
      <c r="BE245" s="263">
        <f>IFERROR(IF(VLOOKUP($D245,Listen!$A$2:$F$45,6,0)="Ja",BB245-MAX(BC245:BD245),BB245-BC245),0)</f>
        <v>0</v>
      </c>
    </row>
    <row r="246" spans="1:57" x14ac:dyDescent="0.25">
      <c r="A246" s="189">
        <v>242</v>
      </c>
      <c r="B246" s="135" t="str">
        <f>IF(AND(E246&lt;&gt;0,D246&lt;&gt;0,F246&lt;&gt;0),IF(C246&lt;&gt;0,CONCATENATE(C246,"-AGr",VLOOKUP(D246,Listen!$A$2:$D$45,4,FALSE),"-",E246,"-",F246,),CONCATENATE("AGr",VLOOKUP(D246,Listen!$A$2:$D$45,4,FALSE),"-",E246,"-",F246)),"keine vollständige ID")</f>
        <v>keine vollständige ID</v>
      </c>
      <c r="C246" s="126"/>
      <c r="D246" s="275"/>
      <c r="E246" s="33"/>
      <c r="F246" s="130"/>
      <c r="G246" s="16"/>
      <c r="H246" s="16"/>
      <c r="I246" s="16"/>
      <c r="J246" s="16"/>
      <c r="K246" s="16"/>
      <c r="L246" s="94">
        <f>IF(E246&gt;A_Stammdaten!$B$10,0,G246+H246-J246)</f>
        <v>0</v>
      </c>
      <c r="M246" s="16"/>
      <c r="N246" s="16"/>
      <c r="O246" s="16"/>
      <c r="P246" s="54">
        <f t="shared" si="72"/>
        <v>0</v>
      </c>
      <c r="Q246" s="33"/>
      <c r="R246" s="33"/>
      <c r="S246" s="33"/>
      <c r="T246" s="33"/>
      <c r="U246" s="33"/>
      <c r="V246" s="33"/>
      <c r="W246" s="55" t="str">
        <f t="shared" si="73"/>
        <v>-</v>
      </c>
      <c r="X246" s="55" t="str">
        <f t="shared" si="74"/>
        <v>-</v>
      </c>
      <c r="Y246" s="55">
        <f>IF(ISBLANK($D246),0,VLOOKUP($D246,Listen!$A$2:$C$45,2,FALSE))</f>
        <v>0</v>
      </c>
      <c r="Z246" s="55">
        <f>IF(ISBLANK($D246),0,VLOOKUP($D246,Listen!$A$2:$C$45,3,FALSE))</f>
        <v>0</v>
      </c>
      <c r="AA246" s="45">
        <f t="shared" si="85"/>
        <v>0</v>
      </c>
      <c r="AB246" s="45">
        <f t="shared" si="85"/>
        <v>0</v>
      </c>
      <c r="AC246" s="45">
        <f>IFERROR(IF(OR($R246&lt;&gt;"Ja",VLOOKUP($D246,Listen!$A$2:$F$45,5,0)="Nein",E246&lt;IF(D246="LNG Anbindungsanlagen gemäß separater Festlegung",2022,2023)),$Y246,$W246),0)</f>
        <v>0</v>
      </c>
      <c r="AD246" s="45">
        <f>IFERROR(IF(OR($R246&lt;&gt;"Ja",VLOOKUP($D246,Listen!$A$2:$F$45,5,0)="Nein",E246&lt;IF(D246="LNG Anbindungsanlagen gemäß separater Festlegung",2022,2023)),$Y246,$W246),0)</f>
        <v>0</v>
      </c>
      <c r="AE246" s="45">
        <f>IFERROR(IF(OR($S246&lt;&gt;"Ja",VLOOKUP($D246,Listen!$A$2:$F$45,6,0)="Nein"),$Y246,$X246),0)</f>
        <v>0</v>
      </c>
      <c r="AF246" s="45">
        <f>IFERROR(IF(OR($S246&lt;&gt;"Ja",VLOOKUP($D246,Listen!$A$2:$F$45,6,0)="Nein"),$Y246,$X246),0)</f>
        <v>0</v>
      </c>
      <c r="AG246" s="45">
        <f>IFERROR(IF(OR($S246&lt;&gt;"Ja",VLOOKUP($D246,Listen!$A$2:$F$45,6,0)="Nein"),$Y246,$X246),0)</f>
        <v>0</v>
      </c>
      <c r="AH246" s="47">
        <f t="shared" si="86"/>
        <v>0</v>
      </c>
      <c r="AI246" s="122">
        <f>IFERROR(IF(VLOOKUP($D246,Listen!$A$2:$F$45,6,0)="Ja",MAX(BC246:BD246),D_SAV!$BC246),0)</f>
        <v>0</v>
      </c>
      <c r="AJ246" s="47">
        <f t="shared" si="87"/>
        <v>0</v>
      </c>
      <c r="AL246" s="262">
        <f t="shared" si="88"/>
        <v>0</v>
      </c>
      <c r="AM246" s="129">
        <f t="shared" si="75"/>
        <v>0</v>
      </c>
      <c r="AN246" s="263">
        <f t="shared" si="89"/>
        <v>0</v>
      </c>
      <c r="AO246" s="262">
        <f t="shared" si="76"/>
        <v>0</v>
      </c>
      <c r="AP246" s="129">
        <f t="shared" si="77"/>
        <v>0</v>
      </c>
      <c r="AQ246" s="263">
        <f t="shared" si="90"/>
        <v>0</v>
      </c>
      <c r="AR246" s="262">
        <f t="shared" si="78"/>
        <v>0</v>
      </c>
      <c r="AS246" s="129">
        <f t="shared" si="79"/>
        <v>0</v>
      </c>
      <c r="AT246" s="263">
        <f t="shared" si="91"/>
        <v>0</v>
      </c>
      <c r="AU246" s="262">
        <f t="shared" si="80"/>
        <v>0</v>
      </c>
      <c r="AV246" s="129">
        <f t="shared" si="81"/>
        <v>0</v>
      </c>
      <c r="AW246" s="263">
        <f t="shared" si="92"/>
        <v>0</v>
      </c>
      <c r="AX246" s="262">
        <f t="shared" si="82"/>
        <v>0</v>
      </c>
      <c r="AY246" s="129">
        <f t="shared" si="83"/>
        <v>0</v>
      </c>
      <c r="AZ246" s="129">
        <f t="shared" si="93"/>
        <v>0</v>
      </c>
      <c r="BA246" s="263">
        <f>IFERROR(IF(VLOOKUP($D246,Listen!$A$2:$F$45,6,0)="Ja",AX246-MAX(AY246:AZ246),AX246-AY246),0)</f>
        <v>0</v>
      </c>
      <c r="BB246" s="262">
        <f t="shared" si="94"/>
        <v>0</v>
      </c>
      <c r="BC246" s="129">
        <f t="shared" si="84"/>
        <v>0</v>
      </c>
      <c r="BD246" s="129">
        <f t="shared" si="95"/>
        <v>0</v>
      </c>
      <c r="BE246" s="263">
        <f>IFERROR(IF(VLOOKUP($D246,Listen!$A$2:$F$45,6,0)="Ja",BB246-MAX(BC246:BD246),BB246-BC246),0)</f>
        <v>0</v>
      </c>
    </row>
    <row r="247" spans="1:57" x14ac:dyDescent="0.25">
      <c r="A247" s="189">
        <v>243</v>
      </c>
      <c r="B247" s="135" t="str">
        <f>IF(AND(E247&lt;&gt;0,D247&lt;&gt;0,F247&lt;&gt;0),IF(C247&lt;&gt;0,CONCATENATE(C247,"-AGr",VLOOKUP(D247,Listen!$A$2:$D$45,4,FALSE),"-",E247,"-",F247,),CONCATENATE("AGr",VLOOKUP(D247,Listen!$A$2:$D$45,4,FALSE),"-",E247,"-",F247)),"keine vollständige ID")</f>
        <v>keine vollständige ID</v>
      </c>
      <c r="C247" s="126"/>
      <c r="D247" s="275"/>
      <c r="E247" s="33"/>
      <c r="F247" s="130"/>
      <c r="G247" s="16"/>
      <c r="H247" s="16"/>
      <c r="I247" s="16"/>
      <c r="J247" s="16"/>
      <c r="K247" s="16"/>
      <c r="L247" s="94">
        <f>IF(E247&gt;A_Stammdaten!$B$10,0,G247+H247-J247)</f>
        <v>0</v>
      </c>
      <c r="M247" s="16"/>
      <c r="N247" s="16"/>
      <c r="O247" s="16"/>
      <c r="P247" s="54">
        <f t="shared" si="72"/>
        <v>0</v>
      </c>
      <c r="Q247" s="33"/>
      <c r="R247" s="33"/>
      <c r="S247" s="33"/>
      <c r="T247" s="33"/>
      <c r="U247" s="33"/>
      <c r="V247" s="33"/>
      <c r="W247" s="55" t="str">
        <f t="shared" si="73"/>
        <v>-</v>
      </c>
      <c r="X247" s="55" t="str">
        <f t="shared" si="74"/>
        <v>-</v>
      </c>
      <c r="Y247" s="55">
        <f>IF(ISBLANK($D247),0,VLOOKUP($D247,Listen!$A$2:$C$45,2,FALSE))</f>
        <v>0</v>
      </c>
      <c r="Z247" s="55">
        <f>IF(ISBLANK($D247),0,VLOOKUP($D247,Listen!$A$2:$C$45,3,FALSE))</f>
        <v>0</v>
      </c>
      <c r="AA247" s="45">
        <f t="shared" si="85"/>
        <v>0</v>
      </c>
      <c r="AB247" s="45">
        <f t="shared" si="85"/>
        <v>0</v>
      </c>
      <c r="AC247" s="45">
        <f>IFERROR(IF(OR($R247&lt;&gt;"Ja",VLOOKUP($D247,Listen!$A$2:$F$45,5,0)="Nein",E247&lt;IF(D247="LNG Anbindungsanlagen gemäß separater Festlegung",2022,2023)),$Y247,$W247),0)</f>
        <v>0</v>
      </c>
      <c r="AD247" s="45">
        <f>IFERROR(IF(OR($R247&lt;&gt;"Ja",VLOOKUP($D247,Listen!$A$2:$F$45,5,0)="Nein",E247&lt;IF(D247="LNG Anbindungsanlagen gemäß separater Festlegung",2022,2023)),$Y247,$W247),0)</f>
        <v>0</v>
      </c>
      <c r="AE247" s="45">
        <f>IFERROR(IF(OR($S247&lt;&gt;"Ja",VLOOKUP($D247,Listen!$A$2:$F$45,6,0)="Nein"),$Y247,$X247),0)</f>
        <v>0</v>
      </c>
      <c r="AF247" s="45">
        <f>IFERROR(IF(OR($S247&lt;&gt;"Ja",VLOOKUP($D247,Listen!$A$2:$F$45,6,0)="Nein"),$Y247,$X247),0)</f>
        <v>0</v>
      </c>
      <c r="AG247" s="45">
        <f>IFERROR(IF(OR($S247&lt;&gt;"Ja",VLOOKUP($D247,Listen!$A$2:$F$45,6,0)="Nein"),$Y247,$X247),0)</f>
        <v>0</v>
      </c>
      <c r="AH247" s="47">
        <f t="shared" si="86"/>
        <v>0</v>
      </c>
      <c r="AI247" s="122">
        <f>IFERROR(IF(VLOOKUP($D247,Listen!$A$2:$F$45,6,0)="Ja",MAX(BC247:BD247),D_SAV!$BC247),0)</f>
        <v>0</v>
      </c>
      <c r="AJ247" s="47">
        <f t="shared" si="87"/>
        <v>0</v>
      </c>
      <c r="AL247" s="262">
        <f t="shared" si="88"/>
        <v>0</v>
      </c>
      <c r="AM247" s="129">
        <f t="shared" si="75"/>
        <v>0</v>
      </c>
      <c r="AN247" s="263">
        <f t="shared" si="89"/>
        <v>0</v>
      </c>
      <c r="AO247" s="262">
        <f t="shared" si="76"/>
        <v>0</v>
      </c>
      <c r="AP247" s="129">
        <f t="shared" si="77"/>
        <v>0</v>
      </c>
      <c r="AQ247" s="263">
        <f t="shared" si="90"/>
        <v>0</v>
      </c>
      <c r="AR247" s="262">
        <f t="shared" si="78"/>
        <v>0</v>
      </c>
      <c r="AS247" s="129">
        <f t="shared" si="79"/>
        <v>0</v>
      </c>
      <c r="AT247" s="263">
        <f t="shared" si="91"/>
        <v>0</v>
      </c>
      <c r="AU247" s="262">
        <f t="shared" si="80"/>
        <v>0</v>
      </c>
      <c r="AV247" s="129">
        <f t="shared" si="81"/>
        <v>0</v>
      </c>
      <c r="AW247" s="263">
        <f t="shared" si="92"/>
        <v>0</v>
      </c>
      <c r="AX247" s="262">
        <f t="shared" si="82"/>
        <v>0</v>
      </c>
      <c r="AY247" s="129">
        <f t="shared" si="83"/>
        <v>0</v>
      </c>
      <c r="AZ247" s="129">
        <f t="shared" si="93"/>
        <v>0</v>
      </c>
      <c r="BA247" s="263">
        <f>IFERROR(IF(VLOOKUP($D247,Listen!$A$2:$F$45,6,0)="Ja",AX247-MAX(AY247:AZ247),AX247-AY247),0)</f>
        <v>0</v>
      </c>
      <c r="BB247" s="262">
        <f t="shared" si="94"/>
        <v>0</v>
      </c>
      <c r="BC247" s="129">
        <f t="shared" si="84"/>
        <v>0</v>
      </c>
      <c r="BD247" s="129">
        <f t="shared" si="95"/>
        <v>0</v>
      </c>
      <c r="BE247" s="263">
        <f>IFERROR(IF(VLOOKUP($D247,Listen!$A$2:$F$45,6,0)="Ja",BB247-MAX(BC247:BD247),BB247-BC247),0)</f>
        <v>0</v>
      </c>
    </row>
    <row r="248" spans="1:57" x14ac:dyDescent="0.25">
      <c r="A248" s="189">
        <v>244</v>
      </c>
      <c r="B248" s="135" t="str">
        <f>IF(AND(E248&lt;&gt;0,D248&lt;&gt;0,F248&lt;&gt;0),IF(C248&lt;&gt;0,CONCATENATE(C248,"-AGr",VLOOKUP(D248,Listen!$A$2:$D$45,4,FALSE),"-",E248,"-",F248,),CONCATENATE("AGr",VLOOKUP(D248,Listen!$A$2:$D$45,4,FALSE),"-",E248,"-",F248)),"keine vollständige ID")</f>
        <v>keine vollständige ID</v>
      </c>
      <c r="C248" s="126"/>
      <c r="D248" s="275"/>
      <c r="E248" s="33"/>
      <c r="F248" s="130"/>
      <c r="G248" s="16"/>
      <c r="H248" s="16"/>
      <c r="I248" s="16"/>
      <c r="J248" s="16"/>
      <c r="K248" s="16"/>
      <c r="L248" s="94">
        <f>IF(E248&gt;A_Stammdaten!$B$10,0,G248+H248-J248)</f>
        <v>0</v>
      </c>
      <c r="M248" s="16"/>
      <c r="N248" s="16"/>
      <c r="O248" s="16"/>
      <c r="P248" s="54">
        <f t="shared" si="72"/>
        <v>0</v>
      </c>
      <c r="Q248" s="33"/>
      <c r="R248" s="33"/>
      <c r="S248" s="33"/>
      <c r="T248" s="33"/>
      <c r="U248" s="33"/>
      <c r="V248" s="33"/>
      <c r="W248" s="55" t="str">
        <f t="shared" si="73"/>
        <v>-</v>
      </c>
      <c r="X248" s="55" t="str">
        <f t="shared" si="74"/>
        <v>-</v>
      </c>
      <c r="Y248" s="55">
        <f>IF(ISBLANK($D248),0,VLOOKUP($D248,Listen!$A$2:$C$45,2,FALSE))</f>
        <v>0</v>
      </c>
      <c r="Z248" s="55">
        <f>IF(ISBLANK($D248),0,VLOOKUP($D248,Listen!$A$2:$C$45,3,FALSE))</f>
        <v>0</v>
      </c>
      <c r="AA248" s="45">
        <f t="shared" si="85"/>
        <v>0</v>
      </c>
      <c r="AB248" s="45">
        <f t="shared" si="85"/>
        <v>0</v>
      </c>
      <c r="AC248" s="45">
        <f>IFERROR(IF(OR($R248&lt;&gt;"Ja",VLOOKUP($D248,Listen!$A$2:$F$45,5,0)="Nein",E248&lt;IF(D248="LNG Anbindungsanlagen gemäß separater Festlegung",2022,2023)),$Y248,$W248),0)</f>
        <v>0</v>
      </c>
      <c r="AD248" s="45">
        <f>IFERROR(IF(OR($R248&lt;&gt;"Ja",VLOOKUP($D248,Listen!$A$2:$F$45,5,0)="Nein",E248&lt;IF(D248="LNG Anbindungsanlagen gemäß separater Festlegung",2022,2023)),$Y248,$W248),0)</f>
        <v>0</v>
      </c>
      <c r="AE248" s="45">
        <f>IFERROR(IF(OR($S248&lt;&gt;"Ja",VLOOKUP($D248,Listen!$A$2:$F$45,6,0)="Nein"),$Y248,$X248),0)</f>
        <v>0</v>
      </c>
      <c r="AF248" s="45">
        <f>IFERROR(IF(OR($S248&lt;&gt;"Ja",VLOOKUP($D248,Listen!$A$2:$F$45,6,0)="Nein"),$Y248,$X248),0)</f>
        <v>0</v>
      </c>
      <c r="AG248" s="45">
        <f>IFERROR(IF(OR($S248&lt;&gt;"Ja",VLOOKUP($D248,Listen!$A$2:$F$45,6,0)="Nein"),$Y248,$X248),0)</f>
        <v>0</v>
      </c>
      <c r="AH248" s="47">
        <f t="shared" si="86"/>
        <v>0</v>
      </c>
      <c r="AI248" s="122">
        <f>IFERROR(IF(VLOOKUP($D248,Listen!$A$2:$F$45,6,0)="Ja",MAX(BC248:BD248),D_SAV!$BC248),0)</f>
        <v>0</v>
      </c>
      <c r="AJ248" s="47">
        <f t="shared" si="87"/>
        <v>0</v>
      </c>
      <c r="AL248" s="262">
        <f t="shared" si="88"/>
        <v>0</v>
      </c>
      <c r="AM248" s="129">
        <f t="shared" si="75"/>
        <v>0</v>
      </c>
      <c r="AN248" s="263">
        <f t="shared" si="89"/>
        <v>0</v>
      </c>
      <c r="AO248" s="262">
        <f t="shared" si="76"/>
        <v>0</v>
      </c>
      <c r="AP248" s="129">
        <f t="shared" si="77"/>
        <v>0</v>
      </c>
      <c r="AQ248" s="263">
        <f t="shared" si="90"/>
        <v>0</v>
      </c>
      <c r="AR248" s="262">
        <f t="shared" si="78"/>
        <v>0</v>
      </c>
      <c r="AS248" s="129">
        <f t="shared" si="79"/>
        <v>0</v>
      </c>
      <c r="AT248" s="263">
        <f t="shared" si="91"/>
        <v>0</v>
      </c>
      <c r="AU248" s="262">
        <f t="shared" si="80"/>
        <v>0</v>
      </c>
      <c r="AV248" s="129">
        <f t="shared" si="81"/>
        <v>0</v>
      </c>
      <c r="AW248" s="263">
        <f t="shared" si="92"/>
        <v>0</v>
      </c>
      <c r="AX248" s="262">
        <f t="shared" si="82"/>
        <v>0</v>
      </c>
      <c r="AY248" s="129">
        <f t="shared" si="83"/>
        <v>0</v>
      </c>
      <c r="AZ248" s="129">
        <f t="shared" si="93"/>
        <v>0</v>
      </c>
      <c r="BA248" s="263">
        <f>IFERROR(IF(VLOOKUP($D248,Listen!$A$2:$F$45,6,0)="Ja",AX248-MAX(AY248:AZ248),AX248-AY248),0)</f>
        <v>0</v>
      </c>
      <c r="BB248" s="262">
        <f t="shared" si="94"/>
        <v>0</v>
      </c>
      <c r="BC248" s="129">
        <f t="shared" si="84"/>
        <v>0</v>
      </c>
      <c r="BD248" s="129">
        <f t="shared" si="95"/>
        <v>0</v>
      </c>
      <c r="BE248" s="263">
        <f>IFERROR(IF(VLOOKUP($D248,Listen!$A$2:$F$45,6,0)="Ja",BB248-MAX(BC248:BD248),BB248-BC248),0)</f>
        <v>0</v>
      </c>
    </row>
    <row r="249" spans="1:57" x14ac:dyDescent="0.25">
      <c r="A249" s="189">
        <v>245</v>
      </c>
      <c r="B249" s="135" t="str">
        <f>IF(AND(E249&lt;&gt;0,D249&lt;&gt;0,F249&lt;&gt;0),IF(C249&lt;&gt;0,CONCATENATE(C249,"-AGr",VLOOKUP(D249,Listen!$A$2:$D$45,4,FALSE),"-",E249,"-",F249,),CONCATENATE("AGr",VLOOKUP(D249,Listen!$A$2:$D$45,4,FALSE),"-",E249,"-",F249)),"keine vollständige ID")</f>
        <v>keine vollständige ID</v>
      </c>
      <c r="C249" s="126"/>
      <c r="D249" s="275"/>
      <c r="E249" s="33"/>
      <c r="F249" s="130"/>
      <c r="G249" s="16"/>
      <c r="H249" s="16"/>
      <c r="I249" s="16"/>
      <c r="J249" s="16"/>
      <c r="K249" s="16"/>
      <c r="L249" s="94">
        <f>IF(E249&gt;A_Stammdaten!$B$10,0,G249+H249-J249)</f>
        <v>0</v>
      </c>
      <c r="M249" s="16"/>
      <c r="N249" s="16"/>
      <c r="O249" s="16"/>
      <c r="P249" s="54">
        <f t="shared" si="72"/>
        <v>0</v>
      </c>
      <c r="Q249" s="33"/>
      <c r="R249" s="33"/>
      <c r="S249" s="33"/>
      <c r="T249" s="33"/>
      <c r="U249" s="33"/>
      <c r="V249" s="33"/>
      <c r="W249" s="55" t="str">
        <f t="shared" si="73"/>
        <v>-</v>
      </c>
      <c r="X249" s="55" t="str">
        <f t="shared" si="74"/>
        <v>-</v>
      </c>
      <c r="Y249" s="55">
        <f>IF(ISBLANK($D249),0,VLOOKUP($D249,Listen!$A$2:$C$45,2,FALSE))</f>
        <v>0</v>
      </c>
      <c r="Z249" s="55">
        <f>IF(ISBLANK($D249),0,VLOOKUP($D249,Listen!$A$2:$C$45,3,FALSE))</f>
        <v>0</v>
      </c>
      <c r="AA249" s="45">
        <f t="shared" si="85"/>
        <v>0</v>
      </c>
      <c r="AB249" s="45">
        <f t="shared" si="85"/>
        <v>0</v>
      </c>
      <c r="AC249" s="45">
        <f>IFERROR(IF(OR($R249&lt;&gt;"Ja",VLOOKUP($D249,Listen!$A$2:$F$45,5,0)="Nein",E249&lt;IF(D249="LNG Anbindungsanlagen gemäß separater Festlegung",2022,2023)),$Y249,$W249),0)</f>
        <v>0</v>
      </c>
      <c r="AD249" s="45">
        <f>IFERROR(IF(OR($R249&lt;&gt;"Ja",VLOOKUP($D249,Listen!$A$2:$F$45,5,0)="Nein",E249&lt;IF(D249="LNG Anbindungsanlagen gemäß separater Festlegung",2022,2023)),$Y249,$W249),0)</f>
        <v>0</v>
      </c>
      <c r="AE249" s="45">
        <f>IFERROR(IF(OR($S249&lt;&gt;"Ja",VLOOKUP($D249,Listen!$A$2:$F$45,6,0)="Nein"),$Y249,$X249),0)</f>
        <v>0</v>
      </c>
      <c r="AF249" s="45">
        <f>IFERROR(IF(OR($S249&lt;&gt;"Ja",VLOOKUP($D249,Listen!$A$2:$F$45,6,0)="Nein"),$Y249,$X249),0)</f>
        <v>0</v>
      </c>
      <c r="AG249" s="45">
        <f>IFERROR(IF(OR($S249&lt;&gt;"Ja",VLOOKUP($D249,Listen!$A$2:$F$45,6,0)="Nein"),$Y249,$X249),0)</f>
        <v>0</v>
      </c>
      <c r="AH249" s="47">
        <f t="shared" si="86"/>
        <v>0</v>
      </c>
      <c r="AI249" s="122">
        <f>IFERROR(IF(VLOOKUP($D249,Listen!$A$2:$F$45,6,0)="Ja",MAX(BC249:BD249),D_SAV!$BC249),0)</f>
        <v>0</v>
      </c>
      <c r="AJ249" s="47">
        <f t="shared" si="87"/>
        <v>0</v>
      </c>
      <c r="AL249" s="262">
        <f t="shared" si="88"/>
        <v>0</v>
      </c>
      <c r="AM249" s="129">
        <f t="shared" si="75"/>
        <v>0</v>
      </c>
      <c r="AN249" s="263">
        <f t="shared" si="89"/>
        <v>0</v>
      </c>
      <c r="AO249" s="262">
        <f t="shared" si="76"/>
        <v>0</v>
      </c>
      <c r="AP249" s="129">
        <f t="shared" si="77"/>
        <v>0</v>
      </c>
      <c r="AQ249" s="263">
        <f t="shared" si="90"/>
        <v>0</v>
      </c>
      <c r="AR249" s="262">
        <f t="shared" si="78"/>
        <v>0</v>
      </c>
      <c r="AS249" s="129">
        <f t="shared" si="79"/>
        <v>0</v>
      </c>
      <c r="AT249" s="263">
        <f t="shared" si="91"/>
        <v>0</v>
      </c>
      <c r="AU249" s="262">
        <f t="shared" si="80"/>
        <v>0</v>
      </c>
      <c r="AV249" s="129">
        <f t="shared" si="81"/>
        <v>0</v>
      </c>
      <c r="AW249" s="263">
        <f t="shared" si="92"/>
        <v>0</v>
      </c>
      <c r="AX249" s="262">
        <f t="shared" si="82"/>
        <v>0</v>
      </c>
      <c r="AY249" s="129">
        <f t="shared" si="83"/>
        <v>0</v>
      </c>
      <c r="AZ249" s="129">
        <f t="shared" si="93"/>
        <v>0</v>
      </c>
      <c r="BA249" s="263">
        <f>IFERROR(IF(VLOOKUP($D249,Listen!$A$2:$F$45,6,0)="Ja",AX249-MAX(AY249:AZ249),AX249-AY249),0)</f>
        <v>0</v>
      </c>
      <c r="BB249" s="262">
        <f t="shared" si="94"/>
        <v>0</v>
      </c>
      <c r="BC249" s="129">
        <f t="shared" si="84"/>
        <v>0</v>
      </c>
      <c r="BD249" s="129">
        <f t="shared" si="95"/>
        <v>0</v>
      </c>
      <c r="BE249" s="263">
        <f>IFERROR(IF(VLOOKUP($D249,Listen!$A$2:$F$45,6,0)="Ja",BB249-MAX(BC249:BD249),BB249-BC249),0)</f>
        <v>0</v>
      </c>
    </row>
    <row r="250" spans="1:57" x14ac:dyDescent="0.25">
      <c r="A250" s="189">
        <v>246</v>
      </c>
      <c r="B250" s="135" t="str">
        <f>IF(AND(E250&lt;&gt;0,D250&lt;&gt;0,F250&lt;&gt;0),IF(C250&lt;&gt;0,CONCATENATE(C250,"-AGr",VLOOKUP(D250,Listen!$A$2:$D$45,4,FALSE),"-",E250,"-",F250,),CONCATENATE("AGr",VLOOKUP(D250,Listen!$A$2:$D$45,4,FALSE),"-",E250,"-",F250)),"keine vollständige ID")</f>
        <v>keine vollständige ID</v>
      </c>
      <c r="C250" s="126"/>
      <c r="D250" s="275"/>
      <c r="E250" s="33"/>
      <c r="F250" s="130"/>
      <c r="G250" s="16"/>
      <c r="H250" s="16"/>
      <c r="I250" s="16"/>
      <c r="J250" s="16"/>
      <c r="K250" s="16"/>
      <c r="L250" s="94">
        <f>IF(E250&gt;A_Stammdaten!$B$10,0,G250+H250-J250)</f>
        <v>0</v>
      </c>
      <c r="M250" s="16"/>
      <c r="N250" s="16"/>
      <c r="O250" s="16"/>
      <c r="P250" s="54">
        <f t="shared" si="72"/>
        <v>0</v>
      </c>
      <c r="Q250" s="33"/>
      <c r="R250" s="33"/>
      <c r="S250" s="33"/>
      <c r="T250" s="33"/>
      <c r="U250" s="33"/>
      <c r="V250" s="33"/>
      <c r="W250" s="55" t="str">
        <f t="shared" si="73"/>
        <v>-</v>
      </c>
      <c r="X250" s="55" t="str">
        <f t="shared" si="74"/>
        <v>-</v>
      </c>
      <c r="Y250" s="55">
        <f>IF(ISBLANK($D250),0,VLOOKUP($D250,Listen!$A$2:$C$45,2,FALSE))</f>
        <v>0</v>
      </c>
      <c r="Z250" s="55">
        <f>IF(ISBLANK($D250),0,VLOOKUP($D250,Listen!$A$2:$C$45,3,FALSE))</f>
        <v>0</v>
      </c>
      <c r="AA250" s="45">
        <f t="shared" si="85"/>
        <v>0</v>
      </c>
      <c r="AB250" s="45">
        <f t="shared" si="85"/>
        <v>0</v>
      </c>
      <c r="AC250" s="45">
        <f>IFERROR(IF(OR($R250&lt;&gt;"Ja",VLOOKUP($D250,Listen!$A$2:$F$45,5,0)="Nein",E250&lt;IF(D250="LNG Anbindungsanlagen gemäß separater Festlegung",2022,2023)),$Y250,$W250),0)</f>
        <v>0</v>
      </c>
      <c r="AD250" s="45">
        <f>IFERROR(IF(OR($R250&lt;&gt;"Ja",VLOOKUP($D250,Listen!$A$2:$F$45,5,0)="Nein",E250&lt;IF(D250="LNG Anbindungsanlagen gemäß separater Festlegung",2022,2023)),$Y250,$W250),0)</f>
        <v>0</v>
      </c>
      <c r="AE250" s="45">
        <f>IFERROR(IF(OR($S250&lt;&gt;"Ja",VLOOKUP($D250,Listen!$A$2:$F$45,6,0)="Nein"),$Y250,$X250),0)</f>
        <v>0</v>
      </c>
      <c r="AF250" s="45">
        <f>IFERROR(IF(OR($S250&lt;&gt;"Ja",VLOOKUP($D250,Listen!$A$2:$F$45,6,0)="Nein"),$Y250,$X250),0)</f>
        <v>0</v>
      </c>
      <c r="AG250" s="45">
        <f>IFERROR(IF(OR($S250&lt;&gt;"Ja",VLOOKUP($D250,Listen!$A$2:$F$45,6,0)="Nein"),$Y250,$X250),0)</f>
        <v>0</v>
      </c>
      <c r="AH250" s="47">
        <f t="shared" si="86"/>
        <v>0</v>
      </c>
      <c r="AI250" s="122">
        <f>IFERROR(IF(VLOOKUP($D250,Listen!$A$2:$F$45,6,0)="Ja",MAX(BC250:BD250),D_SAV!$BC250),0)</f>
        <v>0</v>
      </c>
      <c r="AJ250" s="47">
        <f t="shared" si="87"/>
        <v>0</v>
      </c>
      <c r="AL250" s="262">
        <f t="shared" si="88"/>
        <v>0</v>
      </c>
      <c r="AM250" s="129">
        <f t="shared" si="75"/>
        <v>0</v>
      </c>
      <c r="AN250" s="263">
        <f t="shared" si="89"/>
        <v>0</v>
      </c>
      <c r="AO250" s="262">
        <f t="shared" si="76"/>
        <v>0</v>
      </c>
      <c r="AP250" s="129">
        <f t="shared" si="77"/>
        <v>0</v>
      </c>
      <c r="AQ250" s="263">
        <f t="shared" si="90"/>
        <v>0</v>
      </c>
      <c r="AR250" s="262">
        <f t="shared" si="78"/>
        <v>0</v>
      </c>
      <c r="AS250" s="129">
        <f t="shared" si="79"/>
        <v>0</v>
      </c>
      <c r="AT250" s="263">
        <f t="shared" si="91"/>
        <v>0</v>
      </c>
      <c r="AU250" s="262">
        <f t="shared" si="80"/>
        <v>0</v>
      </c>
      <c r="AV250" s="129">
        <f t="shared" si="81"/>
        <v>0</v>
      </c>
      <c r="AW250" s="263">
        <f t="shared" si="92"/>
        <v>0</v>
      </c>
      <c r="AX250" s="262">
        <f t="shared" si="82"/>
        <v>0</v>
      </c>
      <c r="AY250" s="129">
        <f t="shared" si="83"/>
        <v>0</v>
      </c>
      <c r="AZ250" s="129">
        <f t="shared" si="93"/>
        <v>0</v>
      </c>
      <c r="BA250" s="263">
        <f>IFERROR(IF(VLOOKUP($D250,Listen!$A$2:$F$45,6,0)="Ja",AX250-MAX(AY250:AZ250),AX250-AY250),0)</f>
        <v>0</v>
      </c>
      <c r="BB250" s="262">
        <f t="shared" si="94"/>
        <v>0</v>
      </c>
      <c r="BC250" s="129">
        <f t="shared" si="84"/>
        <v>0</v>
      </c>
      <c r="BD250" s="129">
        <f t="shared" si="95"/>
        <v>0</v>
      </c>
      <c r="BE250" s="263">
        <f>IFERROR(IF(VLOOKUP($D250,Listen!$A$2:$F$45,6,0)="Ja",BB250-MAX(BC250:BD250),BB250-BC250),0)</f>
        <v>0</v>
      </c>
    </row>
    <row r="251" spans="1:57" x14ac:dyDescent="0.25">
      <c r="A251" s="189">
        <v>247</v>
      </c>
      <c r="B251" s="135" t="str">
        <f>IF(AND(E251&lt;&gt;0,D251&lt;&gt;0,F251&lt;&gt;0),IF(C251&lt;&gt;0,CONCATENATE(C251,"-AGr",VLOOKUP(D251,Listen!$A$2:$D$45,4,FALSE),"-",E251,"-",F251,),CONCATENATE("AGr",VLOOKUP(D251,Listen!$A$2:$D$45,4,FALSE),"-",E251,"-",F251)),"keine vollständige ID")</f>
        <v>keine vollständige ID</v>
      </c>
      <c r="C251" s="126"/>
      <c r="D251" s="275"/>
      <c r="E251" s="33"/>
      <c r="F251" s="130"/>
      <c r="G251" s="16"/>
      <c r="H251" s="16"/>
      <c r="I251" s="16"/>
      <c r="J251" s="16"/>
      <c r="K251" s="16"/>
      <c r="L251" s="94">
        <f>IF(E251&gt;A_Stammdaten!$B$10,0,G251+H251-J251)</f>
        <v>0</v>
      </c>
      <c r="M251" s="16"/>
      <c r="N251" s="16"/>
      <c r="O251" s="16"/>
      <c r="P251" s="54">
        <f t="shared" si="72"/>
        <v>0</v>
      </c>
      <c r="Q251" s="33"/>
      <c r="R251" s="33"/>
      <c r="S251" s="33"/>
      <c r="T251" s="33"/>
      <c r="U251" s="33"/>
      <c r="V251" s="33"/>
      <c r="W251" s="55" t="str">
        <f t="shared" si="73"/>
        <v>-</v>
      </c>
      <c r="X251" s="55" t="str">
        <f t="shared" si="74"/>
        <v>-</v>
      </c>
      <c r="Y251" s="55">
        <f>IF(ISBLANK($D251),0,VLOOKUP($D251,Listen!$A$2:$C$45,2,FALSE))</f>
        <v>0</v>
      </c>
      <c r="Z251" s="55">
        <f>IF(ISBLANK($D251),0,VLOOKUP($D251,Listen!$A$2:$C$45,3,FALSE))</f>
        <v>0</v>
      </c>
      <c r="AA251" s="45">
        <f t="shared" si="85"/>
        <v>0</v>
      </c>
      <c r="AB251" s="45">
        <f t="shared" si="85"/>
        <v>0</v>
      </c>
      <c r="AC251" s="45">
        <f>IFERROR(IF(OR($R251&lt;&gt;"Ja",VLOOKUP($D251,Listen!$A$2:$F$45,5,0)="Nein",E251&lt;IF(D251="LNG Anbindungsanlagen gemäß separater Festlegung",2022,2023)),$Y251,$W251),0)</f>
        <v>0</v>
      </c>
      <c r="AD251" s="45">
        <f>IFERROR(IF(OR($R251&lt;&gt;"Ja",VLOOKUP($D251,Listen!$A$2:$F$45,5,0)="Nein",E251&lt;IF(D251="LNG Anbindungsanlagen gemäß separater Festlegung",2022,2023)),$Y251,$W251),0)</f>
        <v>0</v>
      </c>
      <c r="AE251" s="45">
        <f>IFERROR(IF(OR($S251&lt;&gt;"Ja",VLOOKUP($D251,Listen!$A$2:$F$45,6,0)="Nein"),$Y251,$X251),0)</f>
        <v>0</v>
      </c>
      <c r="AF251" s="45">
        <f>IFERROR(IF(OR($S251&lt;&gt;"Ja",VLOOKUP($D251,Listen!$A$2:$F$45,6,0)="Nein"),$Y251,$X251),0)</f>
        <v>0</v>
      </c>
      <c r="AG251" s="45">
        <f>IFERROR(IF(OR($S251&lt;&gt;"Ja",VLOOKUP($D251,Listen!$A$2:$F$45,6,0)="Nein"),$Y251,$X251),0)</f>
        <v>0</v>
      </c>
      <c r="AH251" s="47">
        <f t="shared" si="86"/>
        <v>0</v>
      </c>
      <c r="AI251" s="122">
        <f>IFERROR(IF(VLOOKUP($D251,Listen!$A$2:$F$45,6,0)="Ja",MAX(BC251:BD251),D_SAV!$BC251),0)</f>
        <v>0</v>
      </c>
      <c r="AJ251" s="47">
        <f t="shared" si="87"/>
        <v>0</v>
      </c>
      <c r="AL251" s="262">
        <f t="shared" si="88"/>
        <v>0</v>
      </c>
      <c r="AM251" s="129">
        <f t="shared" si="75"/>
        <v>0</v>
      </c>
      <c r="AN251" s="263">
        <f t="shared" si="89"/>
        <v>0</v>
      </c>
      <c r="AO251" s="262">
        <f t="shared" si="76"/>
        <v>0</v>
      </c>
      <c r="AP251" s="129">
        <f t="shared" si="77"/>
        <v>0</v>
      </c>
      <c r="AQ251" s="263">
        <f t="shared" si="90"/>
        <v>0</v>
      </c>
      <c r="AR251" s="262">
        <f t="shared" si="78"/>
        <v>0</v>
      </c>
      <c r="AS251" s="129">
        <f t="shared" si="79"/>
        <v>0</v>
      </c>
      <c r="AT251" s="263">
        <f t="shared" si="91"/>
        <v>0</v>
      </c>
      <c r="AU251" s="262">
        <f t="shared" si="80"/>
        <v>0</v>
      </c>
      <c r="AV251" s="129">
        <f t="shared" si="81"/>
        <v>0</v>
      </c>
      <c r="AW251" s="263">
        <f t="shared" si="92"/>
        <v>0</v>
      </c>
      <c r="AX251" s="262">
        <f t="shared" si="82"/>
        <v>0</v>
      </c>
      <c r="AY251" s="129">
        <f t="shared" si="83"/>
        <v>0</v>
      </c>
      <c r="AZ251" s="129">
        <f t="shared" si="93"/>
        <v>0</v>
      </c>
      <c r="BA251" s="263">
        <f>IFERROR(IF(VLOOKUP($D251,Listen!$A$2:$F$45,6,0)="Ja",AX251-MAX(AY251:AZ251),AX251-AY251),0)</f>
        <v>0</v>
      </c>
      <c r="BB251" s="262">
        <f t="shared" si="94"/>
        <v>0</v>
      </c>
      <c r="BC251" s="129">
        <f t="shared" si="84"/>
        <v>0</v>
      </c>
      <c r="BD251" s="129">
        <f t="shared" si="95"/>
        <v>0</v>
      </c>
      <c r="BE251" s="263">
        <f>IFERROR(IF(VLOOKUP($D251,Listen!$A$2:$F$45,6,0)="Ja",BB251-MAX(BC251:BD251),BB251-BC251),0)</f>
        <v>0</v>
      </c>
    </row>
    <row r="252" spans="1:57" x14ac:dyDescent="0.25">
      <c r="A252" s="189">
        <v>248</v>
      </c>
      <c r="B252" s="135" t="str">
        <f>IF(AND(E252&lt;&gt;0,D252&lt;&gt;0,F252&lt;&gt;0),IF(C252&lt;&gt;0,CONCATENATE(C252,"-AGr",VLOOKUP(D252,Listen!$A$2:$D$45,4,FALSE),"-",E252,"-",F252,),CONCATENATE("AGr",VLOOKUP(D252,Listen!$A$2:$D$45,4,FALSE),"-",E252,"-",F252)),"keine vollständige ID")</f>
        <v>keine vollständige ID</v>
      </c>
      <c r="C252" s="126"/>
      <c r="D252" s="275"/>
      <c r="E252" s="33"/>
      <c r="F252" s="130"/>
      <c r="G252" s="16"/>
      <c r="H252" s="16"/>
      <c r="I252" s="16"/>
      <c r="J252" s="16"/>
      <c r="K252" s="16"/>
      <c r="L252" s="94">
        <f>IF(E252&gt;A_Stammdaten!$B$10,0,G252+H252-J252)</f>
        <v>0</v>
      </c>
      <c r="M252" s="16"/>
      <c r="N252" s="16"/>
      <c r="O252" s="16"/>
      <c r="P252" s="54">
        <f t="shared" si="72"/>
        <v>0</v>
      </c>
      <c r="Q252" s="33"/>
      <c r="R252" s="33"/>
      <c r="S252" s="33"/>
      <c r="T252" s="33"/>
      <c r="U252" s="33"/>
      <c r="V252" s="33"/>
      <c r="W252" s="55" t="str">
        <f t="shared" si="73"/>
        <v>-</v>
      </c>
      <c r="X252" s="55" t="str">
        <f t="shared" si="74"/>
        <v>-</v>
      </c>
      <c r="Y252" s="55">
        <f>IF(ISBLANK($D252),0,VLOOKUP($D252,Listen!$A$2:$C$45,2,FALSE))</f>
        <v>0</v>
      </c>
      <c r="Z252" s="55">
        <f>IF(ISBLANK($D252),0,VLOOKUP($D252,Listen!$A$2:$C$45,3,FALSE))</f>
        <v>0</v>
      </c>
      <c r="AA252" s="45">
        <f t="shared" si="85"/>
        <v>0</v>
      </c>
      <c r="AB252" s="45">
        <f t="shared" si="85"/>
        <v>0</v>
      </c>
      <c r="AC252" s="45">
        <f>IFERROR(IF(OR($R252&lt;&gt;"Ja",VLOOKUP($D252,Listen!$A$2:$F$45,5,0)="Nein",E252&lt;IF(D252="LNG Anbindungsanlagen gemäß separater Festlegung",2022,2023)),$Y252,$W252),0)</f>
        <v>0</v>
      </c>
      <c r="AD252" s="45">
        <f>IFERROR(IF(OR($R252&lt;&gt;"Ja",VLOOKUP($D252,Listen!$A$2:$F$45,5,0)="Nein",E252&lt;IF(D252="LNG Anbindungsanlagen gemäß separater Festlegung",2022,2023)),$Y252,$W252),0)</f>
        <v>0</v>
      </c>
      <c r="AE252" s="45">
        <f>IFERROR(IF(OR($S252&lt;&gt;"Ja",VLOOKUP($D252,Listen!$A$2:$F$45,6,0)="Nein"),$Y252,$X252),0)</f>
        <v>0</v>
      </c>
      <c r="AF252" s="45">
        <f>IFERROR(IF(OR($S252&lt;&gt;"Ja",VLOOKUP($D252,Listen!$A$2:$F$45,6,0)="Nein"),$Y252,$X252),0)</f>
        <v>0</v>
      </c>
      <c r="AG252" s="45">
        <f>IFERROR(IF(OR($S252&lt;&gt;"Ja",VLOOKUP($D252,Listen!$A$2:$F$45,6,0)="Nein"),$Y252,$X252),0)</f>
        <v>0</v>
      </c>
      <c r="AH252" s="47">
        <f t="shared" si="86"/>
        <v>0</v>
      </c>
      <c r="AI252" s="122">
        <f>IFERROR(IF(VLOOKUP($D252,Listen!$A$2:$F$45,6,0)="Ja",MAX(BC252:BD252),D_SAV!$BC252),0)</f>
        <v>0</v>
      </c>
      <c r="AJ252" s="47">
        <f t="shared" si="87"/>
        <v>0</v>
      </c>
      <c r="AL252" s="262">
        <f t="shared" si="88"/>
        <v>0</v>
      </c>
      <c r="AM252" s="129">
        <f t="shared" si="75"/>
        <v>0</v>
      </c>
      <c r="AN252" s="263">
        <f t="shared" si="89"/>
        <v>0</v>
      </c>
      <c r="AO252" s="262">
        <f t="shared" si="76"/>
        <v>0</v>
      </c>
      <c r="AP252" s="129">
        <f t="shared" si="77"/>
        <v>0</v>
      </c>
      <c r="AQ252" s="263">
        <f t="shared" si="90"/>
        <v>0</v>
      </c>
      <c r="AR252" s="262">
        <f t="shared" si="78"/>
        <v>0</v>
      </c>
      <c r="AS252" s="129">
        <f t="shared" si="79"/>
        <v>0</v>
      </c>
      <c r="AT252" s="263">
        <f t="shared" si="91"/>
        <v>0</v>
      </c>
      <c r="AU252" s="262">
        <f t="shared" si="80"/>
        <v>0</v>
      </c>
      <c r="AV252" s="129">
        <f t="shared" si="81"/>
        <v>0</v>
      </c>
      <c r="AW252" s="263">
        <f t="shared" si="92"/>
        <v>0</v>
      </c>
      <c r="AX252" s="262">
        <f t="shared" si="82"/>
        <v>0</v>
      </c>
      <c r="AY252" s="129">
        <f t="shared" si="83"/>
        <v>0</v>
      </c>
      <c r="AZ252" s="129">
        <f t="shared" si="93"/>
        <v>0</v>
      </c>
      <c r="BA252" s="263">
        <f>IFERROR(IF(VLOOKUP($D252,Listen!$A$2:$F$45,6,0)="Ja",AX252-MAX(AY252:AZ252),AX252-AY252),0)</f>
        <v>0</v>
      </c>
      <c r="BB252" s="262">
        <f t="shared" si="94"/>
        <v>0</v>
      </c>
      <c r="BC252" s="129">
        <f t="shared" si="84"/>
        <v>0</v>
      </c>
      <c r="BD252" s="129">
        <f t="shared" si="95"/>
        <v>0</v>
      </c>
      <c r="BE252" s="263">
        <f>IFERROR(IF(VLOOKUP($D252,Listen!$A$2:$F$45,6,0)="Ja",BB252-MAX(BC252:BD252),BB252-BC252),0)</f>
        <v>0</v>
      </c>
    </row>
    <row r="253" spans="1:57" x14ac:dyDescent="0.25">
      <c r="A253" s="189">
        <v>249</v>
      </c>
      <c r="B253" s="135" t="str">
        <f>IF(AND(E253&lt;&gt;0,D253&lt;&gt;0,F253&lt;&gt;0),IF(C253&lt;&gt;0,CONCATENATE(C253,"-AGr",VLOOKUP(D253,Listen!$A$2:$D$45,4,FALSE),"-",E253,"-",F253,),CONCATENATE("AGr",VLOOKUP(D253,Listen!$A$2:$D$45,4,FALSE),"-",E253,"-",F253)),"keine vollständige ID")</f>
        <v>keine vollständige ID</v>
      </c>
      <c r="C253" s="126"/>
      <c r="D253" s="275"/>
      <c r="E253" s="33"/>
      <c r="F253" s="130"/>
      <c r="G253" s="16"/>
      <c r="H253" s="16"/>
      <c r="I253" s="16"/>
      <c r="J253" s="16"/>
      <c r="K253" s="16"/>
      <c r="L253" s="94">
        <f>IF(E253&gt;A_Stammdaten!$B$10,0,G253+H253-J253)</f>
        <v>0</v>
      </c>
      <c r="M253" s="16"/>
      <c r="N253" s="16"/>
      <c r="O253" s="16"/>
      <c r="P253" s="54">
        <f t="shared" si="72"/>
        <v>0</v>
      </c>
      <c r="Q253" s="33"/>
      <c r="R253" s="33"/>
      <c r="S253" s="33"/>
      <c r="T253" s="33"/>
      <c r="U253" s="33"/>
      <c r="V253" s="33"/>
      <c r="W253" s="55" t="str">
        <f t="shared" si="73"/>
        <v>-</v>
      </c>
      <c r="X253" s="55" t="str">
        <f t="shared" si="74"/>
        <v>-</v>
      </c>
      <c r="Y253" s="55">
        <f>IF(ISBLANK($D253),0,VLOOKUP($D253,Listen!$A$2:$C$45,2,FALSE))</f>
        <v>0</v>
      </c>
      <c r="Z253" s="55">
        <f>IF(ISBLANK($D253),0,VLOOKUP($D253,Listen!$A$2:$C$45,3,FALSE))</f>
        <v>0</v>
      </c>
      <c r="AA253" s="45">
        <f t="shared" si="85"/>
        <v>0</v>
      </c>
      <c r="AB253" s="45">
        <f t="shared" si="85"/>
        <v>0</v>
      </c>
      <c r="AC253" s="45">
        <f>IFERROR(IF(OR($R253&lt;&gt;"Ja",VLOOKUP($D253,Listen!$A$2:$F$45,5,0)="Nein",E253&lt;IF(D253="LNG Anbindungsanlagen gemäß separater Festlegung",2022,2023)),$Y253,$W253),0)</f>
        <v>0</v>
      </c>
      <c r="AD253" s="45">
        <f>IFERROR(IF(OR($R253&lt;&gt;"Ja",VLOOKUP($D253,Listen!$A$2:$F$45,5,0)="Nein",E253&lt;IF(D253="LNG Anbindungsanlagen gemäß separater Festlegung",2022,2023)),$Y253,$W253),0)</f>
        <v>0</v>
      </c>
      <c r="AE253" s="45">
        <f>IFERROR(IF(OR($S253&lt;&gt;"Ja",VLOOKUP($D253,Listen!$A$2:$F$45,6,0)="Nein"),$Y253,$X253),0)</f>
        <v>0</v>
      </c>
      <c r="AF253" s="45">
        <f>IFERROR(IF(OR($S253&lt;&gt;"Ja",VLOOKUP($D253,Listen!$A$2:$F$45,6,0)="Nein"),$Y253,$X253),0)</f>
        <v>0</v>
      </c>
      <c r="AG253" s="45">
        <f>IFERROR(IF(OR($S253&lt;&gt;"Ja",VLOOKUP($D253,Listen!$A$2:$F$45,6,0)="Nein"),$Y253,$X253),0)</f>
        <v>0</v>
      </c>
      <c r="AH253" s="47">
        <f t="shared" si="86"/>
        <v>0</v>
      </c>
      <c r="AI253" s="122">
        <f>IFERROR(IF(VLOOKUP($D253,Listen!$A$2:$F$45,6,0)="Ja",MAX(BC253:BD253),D_SAV!$BC253),0)</f>
        <v>0</v>
      </c>
      <c r="AJ253" s="47">
        <f t="shared" si="87"/>
        <v>0</v>
      </c>
      <c r="AL253" s="262">
        <f t="shared" si="88"/>
        <v>0</v>
      </c>
      <c r="AM253" s="129">
        <f t="shared" si="75"/>
        <v>0</v>
      </c>
      <c r="AN253" s="263">
        <f t="shared" si="89"/>
        <v>0</v>
      </c>
      <c r="AO253" s="262">
        <f t="shared" si="76"/>
        <v>0</v>
      </c>
      <c r="AP253" s="129">
        <f t="shared" si="77"/>
        <v>0</v>
      </c>
      <c r="AQ253" s="263">
        <f t="shared" si="90"/>
        <v>0</v>
      </c>
      <c r="AR253" s="262">
        <f t="shared" si="78"/>
        <v>0</v>
      </c>
      <c r="AS253" s="129">
        <f t="shared" si="79"/>
        <v>0</v>
      </c>
      <c r="AT253" s="263">
        <f t="shared" si="91"/>
        <v>0</v>
      </c>
      <c r="AU253" s="262">
        <f t="shared" si="80"/>
        <v>0</v>
      </c>
      <c r="AV253" s="129">
        <f t="shared" si="81"/>
        <v>0</v>
      </c>
      <c r="AW253" s="263">
        <f t="shared" si="92"/>
        <v>0</v>
      </c>
      <c r="AX253" s="262">
        <f t="shared" si="82"/>
        <v>0</v>
      </c>
      <c r="AY253" s="129">
        <f t="shared" si="83"/>
        <v>0</v>
      </c>
      <c r="AZ253" s="129">
        <f t="shared" si="93"/>
        <v>0</v>
      </c>
      <c r="BA253" s="263">
        <f>IFERROR(IF(VLOOKUP($D253,Listen!$A$2:$F$45,6,0)="Ja",AX253-MAX(AY253:AZ253),AX253-AY253),0)</f>
        <v>0</v>
      </c>
      <c r="BB253" s="262">
        <f t="shared" si="94"/>
        <v>0</v>
      </c>
      <c r="BC253" s="129">
        <f t="shared" si="84"/>
        <v>0</v>
      </c>
      <c r="BD253" s="129">
        <f t="shared" si="95"/>
        <v>0</v>
      </c>
      <c r="BE253" s="263">
        <f>IFERROR(IF(VLOOKUP($D253,Listen!$A$2:$F$45,6,0)="Ja",BB253-MAX(BC253:BD253),BB253-BC253),0)</f>
        <v>0</v>
      </c>
    </row>
    <row r="254" spans="1:57" x14ac:dyDescent="0.25">
      <c r="A254" s="189">
        <v>250</v>
      </c>
      <c r="B254" s="135" t="str">
        <f>IF(AND(E254&lt;&gt;0,D254&lt;&gt;0,F254&lt;&gt;0),IF(C254&lt;&gt;0,CONCATENATE(C254,"-AGr",VLOOKUP(D254,Listen!$A$2:$D$45,4,FALSE),"-",E254,"-",F254,),CONCATENATE("AGr",VLOOKUP(D254,Listen!$A$2:$D$45,4,FALSE),"-",E254,"-",F254)),"keine vollständige ID")</f>
        <v>keine vollständige ID</v>
      </c>
      <c r="C254" s="126"/>
      <c r="D254" s="275"/>
      <c r="E254" s="33"/>
      <c r="F254" s="130"/>
      <c r="G254" s="16"/>
      <c r="H254" s="16"/>
      <c r="I254" s="16"/>
      <c r="J254" s="16"/>
      <c r="K254" s="16"/>
      <c r="L254" s="94">
        <f>IF(E254&gt;A_Stammdaten!$B$10,0,G254+H254-J254)</f>
        <v>0</v>
      </c>
      <c r="M254" s="16"/>
      <c r="N254" s="16"/>
      <c r="O254" s="16"/>
      <c r="P254" s="54">
        <f t="shared" si="72"/>
        <v>0</v>
      </c>
      <c r="Q254" s="33"/>
      <c r="R254" s="33"/>
      <c r="S254" s="33"/>
      <c r="T254" s="33"/>
      <c r="U254" s="33"/>
      <c r="V254" s="33"/>
      <c r="W254" s="55" t="str">
        <f t="shared" si="73"/>
        <v>-</v>
      </c>
      <c r="X254" s="55" t="str">
        <f t="shared" si="74"/>
        <v>-</v>
      </c>
      <c r="Y254" s="55">
        <f>IF(ISBLANK($D254),0,VLOOKUP($D254,Listen!$A$2:$C$45,2,FALSE))</f>
        <v>0</v>
      </c>
      <c r="Z254" s="55">
        <f>IF(ISBLANK($D254),0,VLOOKUP($D254,Listen!$A$2:$C$45,3,FALSE))</f>
        <v>0</v>
      </c>
      <c r="AA254" s="45">
        <f t="shared" si="85"/>
        <v>0</v>
      </c>
      <c r="AB254" s="45">
        <f t="shared" si="85"/>
        <v>0</v>
      </c>
      <c r="AC254" s="45">
        <f>IFERROR(IF(OR($R254&lt;&gt;"Ja",VLOOKUP($D254,Listen!$A$2:$F$45,5,0)="Nein",E254&lt;IF(D254="LNG Anbindungsanlagen gemäß separater Festlegung",2022,2023)),$Y254,$W254),0)</f>
        <v>0</v>
      </c>
      <c r="AD254" s="45">
        <f>IFERROR(IF(OR($R254&lt;&gt;"Ja",VLOOKUP($D254,Listen!$A$2:$F$45,5,0)="Nein",E254&lt;IF(D254="LNG Anbindungsanlagen gemäß separater Festlegung",2022,2023)),$Y254,$W254),0)</f>
        <v>0</v>
      </c>
      <c r="AE254" s="45">
        <f>IFERROR(IF(OR($S254&lt;&gt;"Ja",VLOOKUP($D254,Listen!$A$2:$F$45,6,0)="Nein"),$Y254,$X254),0)</f>
        <v>0</v>
      </c>
      <c r="AF254" s="45">
        <f>IFERROR(IF(OR($S254&lt;&gt;"Ja",VLOOKUP($D254,Listen!$A$2:$F$45,6,0)="Nein"),$Y254,$X254),0)</f>
        <v>0</v>
      </c>
      <c r="AG254" s="45">
        <f>IFERROR(IF(OR($S254&lt;&gt;"Ja",VLOOKUP($D254,Listen!$A$2:$F$45,6,0)="Nein"),$Y254,$X254),0)</f>
        <v>0</v>
      </c>
      <c r="AH254" s="47">
        <f t="shared" si="86"/>
        <v>0</v>
      </c>
      <c r="AI254" s="122">
        <f>IFERROR(IF(VLOOKUP($D254,Listen!$A$2:$F$45,6,0)="Ja",MAX(BC254:BD254),D_SAV!$BC254),0)</f>
        <v>0</v>
      </c>
      <c r="AJ254" s="47">
        <f t="shared" si="87"/>
        <v>0</v>
      </c>
      <c r="AL254" s="262">
        <f t="shared" si="88"/>
        <v>0</v>
      </c>
      <c r="AM254" s="129">
        <f t="shared" si="75"/>
        <v>0</v>
      </c>
      <c r="AN254" s="263">
        <f t="shared" si="89"/>
        <v>0</v>
      </c>
      <c r="AO254" s="262">
        <f t="shared" si="76"/>
        <v>0</v>
      </c>
      <c r="AP254" s="129">
        <f t="shared" si="77"/>
        <v>0</v>
      </c>
      <c r="AQ254" s="263">
        <f t="shared" si="90"/>
        <v>0</v>
      </c>
      <c r="AR254" s="262">
        <f t="shared" si="78"/>
        <v>0</v>
      </c>
      <c r="AS254" s="129">
        <f t="shared" si="79"/>
        <v>0</v>
      </c>
      <c r="AT254" s="263">
        <f t="shared" si="91"/>
        <v>0</v>
      </c>
      <c r="AU254" s="262">
        <f t="shared" si="80"/>
        <v>0</v>
      </c>
      <c r="AV254" s="129">
        <f t="shared" si="81"/>
        <v>0</v>
      </c>
      <c r="AW254" s="263">
        <f t="shared" si="92"/>
        <v>0</v>
      </c>
      <c r="AX254" s="262">
        <f t="shared" si="82"/>
        <v>0</v>
      </c>
      <c r="AY254" s="129">
        <f t="shared" si="83"/>
        <v>0</v>
      </c>
      <c r="AZ254" s="129">
        <f t="shared" si="93"/>
        <v>0</v>
      </c>
      <c r="BA254" s="263">
        <f>IFERROR(IF(VLOOKUP($D254,Listen!$A$2:$F$45,6,0)="Ja",AX254-MAX(AY254:AZ254),AX254-AY254),0)</f>
        <v>0</v>
      </c>
      <c r="BB254" s="262">
        <f t="shared" si="94"/>
        <v>0</v>
      </c>
      <c r="BC254" s="129">
        <f t="shared" si="84"/>
        <v>0</v>
      </c>
      <c r="BD254" s="129">
        <f t="shared" si="95"/>
        <v>0</v>
      </c>
      <c r="BE254" s="263">
        <f>IFERROR(IF(VLOOKUP($D254,Listen!$A$2:$F$45,6,0)="Ja",BB254-MAX(BC254:BD254),BB254-BC254),0)</f>
        <v>0</v>
      </c>
    </row>
    <row r="255" spans="1:57" x14ac:dyDescent="0.25">
      <c r="A255" s="189">
        <v>251</v>
      </c>
      <c r="B255" s="135" t="str">
        <f>IF(AND(E255&lt;&gt;0,D255&lt;&gt;0,F255&lt;&gt;0),IF(C255&lt;&gt;0,CONCATENATE(C255,"-AGr",VLOOKUP(D255,Listen!$A$2:$D$45,4,FALSE),"-",E255,"-",F255,),CONCATENATE("AGr",VLOOKUP(D255,Listen!$A$2:$D$45,4,FALSE),"-",E255,"-",F255)),"keine vollständige ID")</f>
        <v>keine vollständige ID</v>
      </c>
      <c r="C255" s="126"/>
      <c r="D255" s="275"/>
      <c r="E255" s="33"/>
      <c r="F255" s="130"/>
      <c r="G255" s="16"/>
      <c r="H255" s="16"/>
      <c r="I255" s="16"/>
      <c r="J255" s="16"/>
      <c r="K255" s="16"/>
      <c r="L255" s="94">
        <f>IF(E255&gt;A_Stammdaten!$B$10,0,G255+H255-J255)</f>
        <v>0</v>
      </c>
      <c r="M255" s="16"/>
      <c r="N255" s="16"/>
      <c r="O255" s="16"/>
      <c r="P255" s="54">
        <f t="shared" si="72"/>
        <v>0</v>
      </c>
      <c r="Q255" s="33"/>
      <c r="R255" s="33"/>
      <c r="S255" s="33"/>
      <c r="T255" s="33"/>
      <c r="U255" s="33"/>
      <c r="V255" s="33"/>
      <c r="W255" s="55" t="str">
        <f t="shared" si="73"/>
        <v>-</v>
      </c>
      <c r="X255" s="55" t="str">
        <f t="shared" si="74"/>
        <v>-</v>
      </c>
      <c r="Y255" s="55">
        <f>IF(ISBLANK($D255),0,VLOOKUP($D255,Listen!$A$2:$C$45,2,FALSE))</f>
        <v>0</v>
      </c>
      <c r="Z255" s="55">
        <f>IF(ISBLANK($D255),0,VLOOKUP($D255,Listen!$A$2:$C$45,3,FALSE))</f>
        <v>0</v>
      </c>
      <c r="AA255" s="45">
        <f t="shared" si="85"/>
        <v>0</v>
      </c>
      <c r="AB255" s="45">
        <f t="shared" si="85"/>
        <v>0</v>
      </c>
      <c r="AC255" s="45">
        <f>IFERROR(IF(OR($R255&lt;&gt;"Ja",VLOOKUP($D255,Listen!$A$2:$F$45,5,0)="Nein",E255&lt;IF(D255="LNG Anbindungsanlagen gemäß separater Festlegung",2022,2023)),$Y255,$W255),0)</f>
        <v>0</v>
      </c>
      <c r="AD255" s="45">
        <f>IFERROR(IF(OR($R255&lt;&gt;"Ja",VLOOKUP($D255,Listen!$A$2:$F$45,5,0)="Nein",E255&lt;IF(D255="LNG Anbindungsanlagen gemäß separater Festlegung",2022,2023)),$Y255,$W255),0)</f>
        <v>0</v>
      </c>
      <c r="AE255" s="45">
        <f>IFERROR(IF(OR($S255&lt;&gt;"Ja",VLOOKUP($D255,Listen!$A$2:$F$45,6,0)="Nein"),$Y255,$X255),0)</f>
        <v>0</v>
      </c>
      <c r="AF255" s="45">
        <f>IFERROR(IF(OR($S255&lt;&gt;"Ja",VLOOKUP($D255,Listen!$A$2:$F$45,6,0)="Nein"),$Y255,$X255),0)</f>
        <v>0</v>
      </c>
      <c r="AG255" s="45">
        <f>IFERROR(IF(OR($S255&lt;&gt;"Ja",VLOOKUP($D255,Listen!$A$2:$F$45,6,0)="Nein"),$Y255,$X255),0)</f>
        <v>0</v>
      </c>
      <c r="AH255" s="47">
        <f t="shared" si="86"/>
        <v>0</v>
      </c>
      <c r="AI255" s="122">
        <f>IFERROR(IF(VLOOKUP($D255,Listen!$A$2:$F$45,6,0)="Ja",MAX(BC255:BD255),D_SAV!$BC255),0)</f>
        <v>0</v>
      </c>
      <c r="AJ255" s="47">
        <f t="shared" si="87"/>
        <v>0</v>
      </c>
      <c r="AL255" s="262">
        <f t="shared" si="88"/>
        <v>0</v>
      </c>
      <c r="AM255" s="129">
        <f t="shared" si="75"/>
        <v>0</v>
      </c>
      <c r="AN255" s="263">
        <f t="shared" si="89"/>
        <v>0</v>
      </c>
      <c r="AO255" s="262">
        <f t="shared" si="76"/>
        <v>0</v>
      </c>
      <c r="AP255" s="129">
        <f t="shared" si="77"/>
        <v>0</v>
      </c>
      <c r="AQ255" s="263">
        <f t="shared" si="90"/>
        <v>0</v>
      </c>
      <c r="AR255" s="262">
        <f t="shared" si="78"/>
        <v>0</v>
      </c>
      <c r="AS255" s="129">
        <f t="shared" si="79"/>
        <v>0</v>
      </c>
      <c r="AT255" s="263">
        <f t="shared" si="91"/>
        <v>0</v>
      </c>
      <c r="AU255" s="262">
        <f t="shared" si="80"/>
        <v>0</v>
      </c>
      <c r="AV255" s="129">
        <f t="shared" si="81"/>
        <v>0</v>
      </c>
      <c r="AW255" s="263">
        <f t="shared" si="92"/>
        <v>0</v>
      </c>
      <c r="AX255" s="262">
        <f t="shared" si="82"/>
        <v>0</v>
      </c>
      <c r="AY255" s="129">
        <f t="shared" si="83"/>
        <v>0</v>
      </c>
      <c r="AZ255" s="129">
        <f t="shared" si="93"/>
        <v>0</v>
      </c>
      <c r="BA255" s="263">
        <f>IFERROR(IF(VLOOKUP($D255,Listen!$A$2:$F$45,6,0)="Ja",AX255-MAX(AY255:AZ255),AX255-AY255),0)</f>
        <v>0</v>
      </c>
      <c r="BB255" s="262">
        <f t="shared" si="94"/>
        <v>0</v>
      </c>
      <c r="BC255" s="129">
        <f t="shared" si="84"/>
        <v>0</v>
      </c>
      <c r="BD255" s="129">
        <f t="shared" si="95"/>
        <v>0</v>
      </c>
      <c r="BE255" s="263">
        <f>IFERROR(IF(VLOOKUP($D255,Listen!$A$2:$F$45,6,0)="Ja",BB255-MAX(BC255:BD255),BB255-BC255),0)</f>
        <v>0</v>
      </c>
    </row>
    <row r="256" spans="1:57" x14ac:dyDescent="0.25">
      <c r="A256" s="189">
        <v>252</v>
      </c>
      <c r="B256" s="135" t="str">
        <f>IF(AND(E256&lt;&gt;0,D256&lt;&gt;0,F256&lt;&gt;0),IF(C256&lt;&gt;0,CONCATENATE(C256,"-AGr",VLOOKUP(D256,Listen!$A$2:$D$45,4,FALSE),"-",E256,"-",F256,),CONCATENATE("AGr",VLOOKUP(D256,Listen!$A$2:$D$45,4,FALSE),"-",E256,"-",F256)),"keine vollständige ID")</f>
        <v>keine vollständige ID</v>
      </c>
      <c r="C256" s="126"/>
      <c r="D256" s="275"/>
      <c r="E256" s="33"/>
      <c r="F256" s="130"/>
      <c r="G256" s="16"/>
      <c r="H256" s="16"/>
      <c r="I256" s="16"/>
      <c r="J256" s="16"/>
      <c r="K256" s="16"/>
      <c r="L256" s="94">
        <f>IF(E256&gt;A_Stammdaten!$B$10,0,G256+H256-J256)</f>
        <v>0</v>
      </c>
      <c r="M256" s="16"/>
      <c r="N256" s="16"/>
      <c r="O256" s="16"/>
      <c r="P256" s="54">
        <f t="shared" si="72"/>
        <v>0</v>
      </c>
      <c r="Q256" s="33"/>
      <c r="R256" s="33"/>
      <c r="S256" s="33"/>
      <c r="T256" s="33"/>
      <c r="U256" s="33"/>
      <c r="V256" s="33"/>
      <c r="W256" s="55" t="str">
        <f t="shared" si="73"/>
        <v>-</v>
      </c>
      <c r="X256" s="55" t="str">
        <f t="shared" si="74"/>
        <v>-</v>
      </c>
      <c r="Y256" s="55">
        <f>IF(ISBLANK($D256),0,VLOOKUP($D256,Listen!$A$2:$C$45,2,FALSE))</f>
        <v>0</v>
      </c>
      <c r="Z256" s="55">
        <f>IF(ISBLANK($D256),0,VLOOKUP($D256,Listen!$A$2:$C$45,3,FALSE))</f>
        <v>0</v>
      </c>
      <c r="AA256" s="45">
        <f t="shared" si="85"/>
        <v>0</v>
      </c>
      <c r="AB256" s="45">
        <f t="shared" si="85"/>
        <v>0</v>
      </c>
      <c r="AC256" s="45">
        <f>IFERROR(IF(OR($R256&lt;&gt;"Ja",VLOOKUP($D256,Listen!$A$2:$F$45,5,0)="Nein",E256&lt;IF(D256="LNG Anbindungsanlagen gemäß separater Festlegung",2022,2023)),$Y256,$W256),0)</f>
        <v>0</v>
      </c>
      <c r="AD256" s="45">
        <f>IFERROR(IF(OR($R256&lt;&gt;"Ja",VLOOKUP($D256,Listen!$A$2:$F$45,5,0)="Nein",E256&lt;IF(D256="LNG Anbindungsanlagen gemäß separater Festlegung",2022,2023)),$Y256,$W256),0)</f>
        <v>0</v>
      </c>
      <c r="AE256" s="45">
        <f>IFERROR(IF(OR($S256&lt;&gt;"Ja",VLOOKUP($D256,Listen!$A$2:$F$45,6,0)="Nein"),$Y256,$X256),0)</f>
        <v>0</v>
      </c>
      <c r="AF256" s="45">
        <f>IFERROR(IF(OR($S256&lt;&gt;"Ja",VLOOKUP($D256,Listen!$A$2:$F$45,6,0)="Nein"),$Y256,$X256),0)</f>
        <v>0</v>
      </c>
      <c r="AG256" s="45">
        <f>IFERROR(IF(OR($S256&lt;&gt;"Ja",VLOOKUP($D256,Listen!$A$2:$F$45,6,0)="Nein"),$Y256,$X256),0)</f>
        <v>0</v>
      </c>
      <c r="AH256" s="47">
        <f t="shared" si="86"/>
        <v>0</v>
      </c>
      <c r="AI256" s="122">
        <f>IFERROR(IF(VLOOKUP($D256,Listen!$A$2:$F$45,6,0)="Ja",MAX(BC256:BD256),D_SAV!$BC256),0)</f>
        <v>0</v>
      </c>
      <c r="AJ256" s="47">
        <f t="shared" si="87"/>
        <v>0</v>
      </c>
      <c r="AL256" s="262">
        <f t="shared" si="88"/>
        <v>0</v>
      </c>
      <c r="AM256" s="129">
        <f t="shared" si="75"/>
        <v>0</v>
      </c>
      <c r="AN256" s="263">
        <f t="shared" si="89"/>
        <v>0</v>
      </c>
      <c r="AO256" s="262">
        <f t="shared" si="76"/>
        <v>0</v>
      </c>
      <c r="AP256" s="129">
        <f t="shared" si="77"/>
        <v>0</v>
      </c>
      <c r="AQ256" s="263">
        <f t="shared" si="90"/>
        <v>0</v>
      </c>
      <c r="AR256" s="262">
        <f t="shared" si="78"/>
        <v>0</v>
      </c>
      <c r="AS256" s="129">
        <f t="shared" si="79"/>
        <v>0</v>
      </c>
      <c r="AT256" s="263">
        <f t="shared" si="91"/>
        <v>0</v>
      </c>
      <c r="AU256" s="262">
        <f t="shared" si="80"/>
        <v>0</v>
      </c>
      <c r="AV256" s="129">
        <f t="shared" si="81"/>
        <v>0</v>
      </c>
      <c r="AW256" s="263">
        <f t="shared" si="92"/>
        <v>0</v>
      </c>
      <c r="AX256" s="262">
        <f t="shared" si="82"/>
        <v>0</v>
      </c>
      <c r="AY256" s="129">
        <f t="shared" si="83"/>
        <v>0</v>
      </c>
      <c r="AZ256" s="129">
        <f t="shared" si="93"/>
        <v>0</v>
      </c>
      <c r="BA256" s="263">
        <f>IFERROR(IF(VLOOKUP($D256,Listen!$A$2:$F$45,6,0)="Ja",AX256-MAX(AY256:AZ256),AX256-AY256),0)</f>
        <v>0</v>
      </c>
      <c r="BB256" s="262">
        <f t="shared" si="94"/>
        <v>0</v>
      </c>
      <c r="BC256" s="129">
        <f t="shared" si="84"/>
        <v>0</v>
      </c>
      <c r="BD256" s="129">
        <f t="shared" si="95"/>
        <v>0</v>
      </c>
      <c r="BE256" s="263">
        <f>IFERROR(IF(VLOOKUP($D256,Listen!$A$2:$F$45,6,0)="Ja",BB256-MAX(BC256:BD256),BB256-BC256),0)</f>
        <v>0</v>
      </c>
    </row>
    <row r="257" spans="1:57" x14ac:dyDescent="0.25">
      <c r="A257" s="189">
        <v>253</v>
      </c>
      <c r="B257" s="135" t="str">
        <f>IF(AND(E257&lt;&gt;0,D257&lt;&gt;0,F257&lt;&gt;0),IF(C257&lt;&gt;0,CONCATENATE(C257,"-AGr",VLOOKUP(D257,Listen!$A$2:$D$45,4,FALSE),"-",E257,"-",F257,),CONCATENATE("AGr",VLOOKUP(D257,Listen!$A$2:$D$45,4,FALSE),"-",E257,"-",F257)),"keine vollständige ID")</f>
        <v>keine vollständige ID</v>
      </c>
      <c r="C257" s="126"/>
      <c r="D257" s="275"/>
      <c r="E257" s="33"/>
      <c r="F257" s="130"/>
      <c r="G257" s="16"/>
      <c r="H257" s="16"/>
      <c r="I257" s="16"/>
      <c r="J257" s="16"/>
      <c r="K257" s="16"/>
      <c r="L257" s="94">
        <f>IF(E257&gt;A_Stammdaten!$B$10,0,G257+H257-J257)</f>
        <v>0</v>
      </c>
      <c r="M257" s="16"/>
      <c r="N257" s="16"/>
      <c r="O257" s="16"/>
      <c r="P257" s="54">
        <f t="shared" si="72"/>
        <v>0</v>
      </c>
      <c r="Q257" s="33"/>
      <c r="R257" s="33"/>
      <c r="S257" s="33"/>
      <c r="T257" s="33"/>
      <c r="U257" s="33"/>
      <c r="V257" s="33"/>
      <c r="W257" s="55" t="str">
        <f t="shared" si="73"/>
        <v>-</v>
      </c>
      <c r="X257" s="55" t="str">
        <f t="shared" si="74"/>
        <v>-</v>
      </c>
      <c r="Y257" s="55">
        <f>IF(ISBLANK($D257),0,VLOOKUP($D257,Listen!$A$2:$C$45,2,FALSE))</f>
        <v>0</v>
      </c>
      <c r="Z257" s="55">
        <f>IF(ISBLANK($D257),0,VLOOKUP($D257,Listen!$A$2:$C$45,3,FALSE))</f>
        <v>0</v>
      </c>
      <c r="AA257" s="45">
        <f t="shared" si="85"/>
        <v>0</v>
      </c>
      <c r="AB257" s="45">
        <f t="shared" si="85"/>
        <v>0</v>
      </c>
      <c r="AC257" s="45">
        <f>IFERROR(IF(OR($R257&lt;&gt;"Ja",VLOOKUP($D257,Listen!$A$2:$F$45,5,0)="Nein",E257&lt;IF(D257="LNG Anbindungsanlagen gemäß separater Festlegung",2022,2023)),$Y257,$W257),0)</f>
        <v>0</v>
      </c>
      <c r="AD257" s="45">
        <f>IFERROR(IF(OR($R257&lt;&gt;"Ja",VLOOKUP($D257,Listen!$A$2:$F$45,5,0)="Nein",E257&lt;IF(D257="LNG Anbindungsanlagen gemäß separater Festlegung",2022,2023)),$Y257,$W257),0)</f>
        <v>0</v>
      </c>
      <c r="AE257" s="45">
        <f>IFERROR(IF(OR($S257&lt;&gt;"Ja",VLOOKUP($D257,Listen!$A$2:$F$45,6,0)="Nein"),$Y257,$X257),0)</f>
        <v>0</v>
      </c>
      <c r="AF257" s="45">
        <f>IFERROR(IF(OR($S257&lt;&gt;"Ja",VLOOKUP($D257,Listen!$A$2:$F$45,6,0)="Nein"),$Y257,$X257),0)</f>
        <v>0</v>
      </c>
      <c r="AG257" s="45">
        <f>IFERROR(IF(OR($S257&lt;&gt;"Ja",VLOOKUP($D257,Listen!$A$2:$F$45,6,0)="Nein"),$Y257,$X257),0)</f>
        <v>0</v>
      </c>
      <c r="AH257" s="47">
        <f t="shared" si="86"/>
        <v>0</v>
      </c>
      <c r="AI257" s="122">
        <f>IFERROR(IF(VLOOKUP($D257,Listen!$A$2:$F$45,6,0)="Ja",MAX(BC257:BD257),D_SAV!$BC257),0)</f>
        <v>0</v>
      </c>
      <c r="AJ257" s="47">
        <f t="shared" si="87"/>
        <v>0</v>
      </c>
      <c r="AL257" s="262">
        <f t="shared" si="88"/>
        <v>0</v>
      </c>
      <c r="AM257" s="129">
        <f t="shared" si="75"/>
        <v>0</v>
      </c>
      <c r="AN257" s="263">
        <f t="shared" si="89"/>
        <v>0</v>
      </c>
      <c r="AO257" s="262">
        <f t="shared" si="76"/>
        <v>0</v>
      </c>
      <c r="AP257" s="129">
        <f t="shared" si="77"/>
        <v>0</v>
      </c>
      <c r="AQ257" s="263">
        <f t="shared" si="90"/>
        <v>0</v>
      </c>
      <c r="AR257" s="262">
        <f t="shared" si="78"/>
        <v>0</v>
      </c>
      <c r="AS257" s="129">
        <f t="shared" si="79"/>
        <v>0</v>
      </c>
      <c r="AT257" s="263">
        <f t="shared" si="91"/>
        <v>0</v>
      </c>
      <c r="AU257" s="262">
        <f t="shared" si="80"/>
        <v>0</v>
      </c>
      <c r="AV257" s="129">
        <f t="shared" si="81"/>
        <v>0</v>
      </c>
      <c r="AW257" s="263">
        <f t="shared" si="92"/>
        <v>0</v>
      </c>
      <c r="AX257" s="262">
        <f t="shared" si="82"/>
        <v>0</v>
      </c>
      <c r="AY257" s="129">
        <f t="shared" si="83"/>
        <v>0</v>
      </c>
      <c r="AZ257" s="129">
        <f t="shared" si="93"/>
        <v>0</v>
      </c>
      <c r="BA257" s="263">
        <f>IFERROR(IF(VLOOKUP($D257,Listen!$A$2:$F$45,6,0)="Ja",AX257-MAX(AY257:AZ257),AX257-AY257),0)</f>
        <v>0</v>
      </c>
      <c r="BB257" s="262">
        <f t="shared" si="94"/>
        <v>0</v>
      </c>
      <c r="BC257" s="129">
        <f t="shared" si="84"/>
        <v>0</v>
      </c>
      <c r="BD257" s="129">
        <f t="shared" si="95"/>
        <v>0</v>
      </c>
      <c r="BE257" s="263">
        <f>IFERROR(IF(VLOOKUP($D257,Listen!$A$2:$F$45,6,0)="Ja",BB257-MAX(BC257:BD257),BB257-BC257),0)</f>
        <v>0</v>
      </c>
    </row>
    <row r="258" spans="1:57" x14ac:dyDescent="0.25">
      <c r="A258" s="189">
        <v>254</v>
      </c>
      <c r="B258" s="135" t="str">
        <f>IF(AND(E258&lt;&gt;0,D258&lt;&gt;0,F258&lt;&gt;0),IF(C258&lt;&gt;0,CONCATENATE(C258,"-AGr",VLOOKUP(D258,Listen!$A$2:$D$45,4,FALSE),"-",E258,"-",F258,),CONCATENATE("AGr",VLOOKUP(D258,Listen!$A$2:$D$45,4,FALSE),"-",E258,"-",F258)),"keine vollständige ID")</f>
        <v>keine vollständige ID</v>
      </c>
      <c r="C258" s="126"/>
      <c r="D258" s="275"/>
      <c r="E258" s="33"/>
      <c r="F258" s="130"/>
      <c r="G258" s="16"/>
      <c r="H258" s="16"/>
      <c r="I258" s="16"/>
      <c r="J258" s="16"/>
      <c r="K258" s="16"/>
      <c r="L258" s="94">
        <f>IF(E258&gt;A_Stammdaten!$B$10,0,G258+H258-J258)</f>
        <v>0</v>
      </c>
      <c r="M258" s="16"/>
      <c r="N258" s="16"/>
      <c r="O258" s="16"/>
      <c r="P258" s="54">
        <f t="shared" si="72"/>
        <v>0</v>
      </c>
      <c r="Q258" s="33"/>
      <c r="R258" s="33"/>
      <c r="S258" s="33"/>
      <c r="T258" s="33"/>
      <c r="U258" s="33"/>
      <c r="V258" s="33"/>
      <c r="W258" s="55" t="str">
        <f t="shared" si="73"/>
        <v>-</v>
      </c>
      <c r="X258" s="55" t="str">
        <f t="shared" si="74"/>
        <v>-</v>
      </c>
      <c r="Y258" s="55">
        <f>IF(ISBLANK($D258),0,VLOOKUP($D258,Listen!$A$2:$C$45,2,FALSE))</f>
        <v>0</v>
      </c>
      <c r="Z258" s="55">
        <f>IF(ISBLANK($D258),0,VLOOKUP($D258,Listen!$A$2:$C$45,3,FALSE))</f>
        <v>0</v>
      </c>
      <c r="AA258" s="45">
        <f t="shared" si="85"/>
        <v>0</v>
      </c>
      <c r="AB258" s="45">
        <f t="shared" si="85"/>
        <v>0</v>
      </c>
      <c r="AC258" s="45">
        <f>IFERROR(IF(OR($R258&lt;&gt;"Ja",VLOOKUP($D258,Listen!$A$2:$F$45,5,0)="Nein",E258&lt;IF(D258="LNG Anbindungsanlagen gemäß separater Festlegung",2022,2023)),$Y258,$W258),0)</f>
        <v>0</v>
      </c>
      <c r="AD258" s="45">
        <f>IFERROR(IF(OR($R258&lt;&gt;"Ja",VLOOKUP($D258,Listen!$A$2:$F$45,5,0)="Nein",E258&lt;IF(D258="LNG Anbindungsanlagen gemäß separater Festlegung",2022,2023)),$Y258,$W258),0)</f>
        <v>0</v>
      </c>
      <c r="AE258" s="45">
        <f>IFERROR(IF(OR($S258&lt;&gt;"Ja",VLOOKUP($D258,Listen!$A$2:$F$45,6,0)="Nein"),$Y258,$X258),0)</f>
        <v>0</v>
      </c>
      <c r="AF258" s="45">
        <f>IFERROR(IF(OR($S258&lt;&gt;"Ja",VLOOKUP($D258,Listen!$A$2:$F$45,6,0)="Nein"),$Y258,$X258),0)</f>
        <v>0</v>
      </c>
      <c r="AG258" s="45">
        <f>IFERROR(IF(OR($S258&lt;&gt;"Ja",VLOOKUP($D258,Listen!$A$2:$F$45,6,0)="Nein"),$Y258,$X258),0)</f>
        <v>0</v>
      </c>
      <c r="AH258" s="47">
        <f t="shared" si="86"/>
        <v>0</v>
      </c>
      <c r="AI258" s="122">
        <f>IFERROR(IF(VLOOKUP($D258,Listen!$A$2:$F$45,6,0)="Ja",MAX(BC258:BD258),D_SAV!$BC258),0)</f>
        <v>0</v>
      </c>
      <c r="AJ258" s="47">
        <f t="shared" si="87"/>
        <v>0</v>
      </c>
      <c r="AL258" s="262">
        <f t="shared" si="88"/>
        <v>0</v>
      </c>
      <c r="AM258" s="129">
        <f t="shared" si="75"/>
        <v>0</v>
      </c>
      <c r="AN258" s="263">
        <f t="shared" si="89"/>
        <v>0</v>
      </c>
      <c r="AO258" s="262">
        <f t="shared" si="76"/>
        <v>0</v>
      </c>
      <c r="AP258" s="129">
        <f t="shared" si="77"/>
        <v>0</v>
      </c>
      <c r="AQ258" s="263">
        <f t="shared" si="90"/>
        <v>0</v>
      </c>
      <c r="AR258" s="262">
        <f t="shared" si="78"/>
        <v>0</v>
      </c>
      <c r="AS258" s="129">
        <f t="shared" si="79"/>
        <v>0</v>
      </c>
      <c r="AT258" s="263">
        <f t="shared" si="91"/>
        <v>0</v>
      </c>
      <c r="AU258" s="262">
        <f t="shared" si="80"/>
        <v>0</v>
      </c>
      <c r="AV258" s="129">
        <f t="shared" si="81"/>
        <v>0</v>
      </c>
      <c r="AW258" s="263">
        <f t="shared" si="92"/>
        <v>0</v>
      </c>
      <c r="AX258" s="262">
        <f t="shared" si="82"/>
        <v>0</v>
      </c>
      <c r="AY258" s="129">
        <f t="shared" si="83"/>
        <v>0</v>
      </c>
      <c r="AZ258" s="129">
        <f t="shared" si="93"/>
        <v>0</v>
      </c>
      <c r="BA258" s="263">
        <f>IFERROR(IF(VLOOKUP($D258,Listen!$A$2:$F$45,6,0)="Ja",AX258-MAX(AY258:AZ258),AX258-AY258),0)</f>
        <v>0</v>
      </c>
      <c r="BB258" s="262">
        <f t="shared" si="94"/>
        <v>0</v>
      </c>
      <c r="BC258" s="129">
        <f t="shared" si="84"/>
        <v>0</v>
      </c>
      <c r="BD258" s="129">
        <f t="shared" si="95"/>
        <v>0</v>
      </c>
      <c r="BE258" s="263">
        <f>IFERROR(IF(VLOOKUP($D258,Listen!$A$2:$F$45,6,0)="Ja",BB258-MAX(BC258:BD258),BB258-BC258),0)</f>
        <v>0</v>
      </c>
    </row>
    <row r="259" spans="1:57" x14ac:dyDescent="0.25">
      <c r="A259" s="189">
        <v>255</v>
      </c>
      <c r="B259" s="135" t="str">
        <f>IF(AND(E259&lt;&gt;0,D259&lt;&gt;0,F259&lt;&gt;0),IF(C259&lt;&gt;0,CONCATENATE(C259,"-AGr",VLOOKUP(D259,Listen!$A$2:$D$45,4,FALSE),"-",E259,"-",F259,),CONCATENATE("AGr",VLOOKUP(D259,Listen!$A$2:$D$45,4,FALSE),"-",E259,"-",F259)),"keine vollständige ID")</f>
        <v>keine vollständige ID</v>
      </c>
      <c r="C259" s="126"/>
      <c r="D259" s="275"/>
      <c r="E259" s="33"/>
      <c r="F259" s="130"/>
      <c r="G259" s="16"/>
      <c r="H259" s="16"/>
      <c r="I259" s="16"/>
      <c r="J259" s="16"/>
      <c r="K259" s="16"/>
      <c r="L259" s="94">
        <f>IF(E259&gt;A_Stammdaten!$B$10,0,G259+H259-J259)</f>
        <v>0</v>
      </c>
      <c r="M259" s="16"/>
      <c r="N259" s="16"/>
      <c r="O259" s="16"/>
      <c r="P259" s="54">
        <f t="shared" si="72"/>
        <v>0</v>
      </c>
      <c r="Q259" s="33"/>
      <c r="R259" s="33"/>
      <c r="S259" s="33"/>
      <c r="T259" s="33"/>
      <c r="U259" s="33"/>
      <c r="V259" s="33"/>
      <c r="W259" s="55" t="str">
        <f t="shared" si="73"/>
        <v>-</v>
      </c>
      <c r="X259" s="55" t="str">
        <f t="shared" si="74"/>
        <v>-</v>
      </c>
      <c r="Y259" s="55">
        <f>IF(ISBLANK($D259),0,VLOOKUP($D259,Listen!$A$2:$C$45,2,FALSE))</f>
        <v>0</v>
      </c>
      <c r="Z259" s="55">
        <f>IF(ISBLANK($D259),0,VLOOKUP($D259,Listen!$A$2:$C$45,3,FALSE))</f>
        <v>0</v>
      </c>
      <c r="AA259" s="45">
        <f t="shared" si="85"/>
        <v>0</v>
      </c>
      <c r="AB259" s="45">
        <f t="shared" si="85"/>
        <v>0</v>
      </c>
      <c r="AC259" s="45">
        <f>IFERROR(IF(OR($R259&lt;&gt;"Ja",VLOOKUP($D259,Listen!$A$2:$F$45,5,0)="Nein",E259&lt;IF(D259="LNG Anbindungsanlagen gemäß separater Festlegung",2022,2023)),$Y259,$W259),0)</f>
        <v>0</v>
      </c>
      <c r="AD259" s="45">
        <f>IFERROR(IF(OR($R259&lt;&gt;"Ja",VLOOKUP($D259,Listen!$A$2:$F$45,5,0)="Nein",E259&lt;IF(D259="LNG Anbindungsanlagen gemäß separater Festlegung",2022,2023)),$Y259,$W259),0)</f>
        <v>0</v>
      </c>
      <c r="AE259" s="45">
        <f>IFERROR(IF(OR($S259&lt;&gt;"Ja",VLOOKUP($D259,Listen!$A$2:$F$45,6,0)="Nein"),$Y259,$X259),0)</f>
        <v>0</v>
      </c>
      <c r="AF259" s="45">
        <f>IFERROR(IF(OR($S259&lt;&gt;"Ja",VLOOKUP($D259,Listen!$A$2:$F$45,6,0)="Nein"),$Y259,$X259),0)</f>
        <v>0</v>
      </c>
      <c r="AG259" s="45">
        <f>IFERROR(IF(OR($S259&lt;&gt;"Ja",VLOOKUP($D259,Listen!$A$2:$F$45,6,0)="Nein"),$Y259,$X259),0)</f>
        <v>0</v>
      </c>
      <c r="AH259" s="47">
        <f t="shared" si="86"/>
        <v>0</v>
      </c>
      <c r="AI259" s="122">
        <f>IFERROR(IF(VLOOKUP($D259,Listen!$A$2:$F$45,6,0)="Ja",MAX(BC259:BD259),D_SAV!$BC259),0)</f>
        <v>0</v>
      </c>
      <c r="AJ259" s="47">
        <f t="shared" si="87"/>
        <v>0</v>
      </c>
      <c r="AL259" s="262">
        <f t="shared" si="88"/>
        <v>0</v>
      </c>
      <c r="AM259" s="129">
        <f t="shared" si="75"/>
        <v>0</v>
      </c>
      <c r="AN259" s="263">
        <f t="shared" si="89"/>
        <v>0</v>
      </c>
      <c r="AO259" s="262">
        <f t="shared" si="76"/>
        <v>0</v>
      </c>
      <c r="AP259" s="129">
        <f t="shared" si="77"/>
        <v>0</v>
      </c>
      <c r="AQ259" s="263">
        <f t="shared" si="90"/>
        <v>0</v>
      </c>
      <c r="AR259" s="262">
        <f t="shared" si="78"/>
        <v>0</v>
      </c>
      <c r="AS259" s="129">
        <f t="shared" si="79"/>
        <v>0</v>
      </c>
      <c r="AT259" s="263">
        <f t="shared" si="91"/>
        <v>0</v>
      </c>
      <c r="AU259" s="262">
        <f t="shared" si="80"/>
        <v>0</v>
      </c>
      <c r="AV259" s="129">
        <f t="shared" si="81"/>
        <v>0</v>
      </c>
      <c r="AW259" s="263">
        <f t="shared" si="92"/>
        <v>0</v>
      </c>
      <c r="AX259" s="262">
        <f t="shared" si="82"/>
        <v>0</v>
      </c>
      <c r="AY259" s="129">
        <f t="shared" si="83"/>
        <v>0</v>
      </c>
      <c r="AZ259" s="129">
        <f t="shared" si="93"/>
        <v>0</v>
      </c>
      <c r="BA259" s="263">
        <f>IFERROR(IF(VLOOKUP($D259,Listen!$A$2:$F$45,6,0)="Ja",AX259-MAX(AY259:AZ259),AX259-AY259),0)</f>
        <v>0</v>
      </c>
      <c r="BB259" s="262">
        <f t="shared" si="94"/>
        <v>0</v>
      </c>
      <c r="BC259" s="129">
        <f t="shared" si="84"/>
        <v>0</v>
      </c>
      <c r="BD259" s="129">
        <f t="shared" si="95"/>
        <v>0</v>
      </c>
      <c r="BE259" s="263">
        <f>IFERROR(IF(VLOOKUP($D259,Listen!$A$2:$F$45,6,0)="Ja",BB259-MAX(BC259:BD259),BB259-BC259),0)</f>
        <v>0</v>
      </c>
    </row>
    <row r="260" spans="1:57" x14ac:dyDescent="0.25">
      <c r="A260" s="189">
        <v>256</v>
      </c>
      <c r="B260" s="135" t="str">
        <f>IF(AND(E260&lt;&gt;0,D260&lt;&gt;0,F260&lt;&gt;0),IF(C260&lt;&gt;0,CONCATENATE(C260,"-AGr",VLOOKUP(D260,Listen!$A$2:$D$45,4,FALSE),"-",E260,"-",F260,),CONCATENATE("AGr",VLOOKUP(D260,Listen!$A$2:$D$45,4,FALSE),"-",E260,"-",F260)),"keine vollständige ID")</f>
        <v>keine vollständige ID</v>
      </c>
      <c r="C260" s="126"/>
      <c r="D260" s="275"/>
      <c r="E260" s="33"/>
      <c r="F260" s="130"/>
      <c r="G260" s="16"/>
      <c r="H260" s="16"/>
      <c r="I260" s="16"/>
      <c r="J260" s="16"/>
      <c r="K260" s="16"/>
      <c r="L260" s="94">
        <f>IF(E260&gt;A_Stammdaten!$B$10,0,G260+H260-J260)</f>
        <v>0</v>
      </c>
      <c r="M260" s="16"/>
      <c r="N260" s="16"/>
      <c r="O260" s="16"/>
      <c r="P260" s="54">
        <f t="shared" si="72"/>
        <v>0</v>
      </c>
      <c r="Q260" s="33"/>
      <c r="R260" s="33"/>
      <c r="S260" s="33"/>
      <c r="T260" s="33"/>
      <c r="U260" s="33"/>
      <c r="V260" s="33"/>
      <c r="W260" s="55" t="str">
        <f t="shared" si="73"/>
        <v>-</v>
      </c>
      <c r="X260" s="55" t="str">
        <f t="shared" si="74"/>
        <v>-</v>
      </c>
      <c r="Y260" s="55">
        <f>IF(ISBLANK($D260),0,VLOOKUP($D260,Listen!$A$2:$C$45,2,FALSE))</f>
        <v>0</v>
      </c>
      <c r="Z260" s="55">
        <f>IF(ISBLANK($D260),0,VLOOKUP($D260,Listen!$A$2:$C$45,3,FALSE))</f>
        <v>0</v>
      </c>
      <c r="AA260" s="45">
        <f t="shared" si="85"/>
        <v>0</v>
      </c>
      <c r="AB260" s="45">
        <f t="shared" si="85"/>
        <v>0</v>
      </c>
      <c r="AC260" s="45">
        <f>IFERROR(IF(OR($R260&lt;&gt;"Ja",VLOOKUP($D260,Listen!$A$2:$F$45,5,0)="Nein",E260&lt;IF(D260="LNG Anbindungsanlagen gemäß separater Festlegung",2022,2023)),$Y260,$W260),0)</f>
        <v>0</v>
      </c>
      <c r="AD260" s="45">
        <f>IFERROR(IF(OR($R260&lt;&gt;"Ja",VLOOKUP($D260,Listen!$A$2:$F$45,5,0)="Nein",E260&lt;IF(D260="LNG Anbindungsanlagen gemäß separater Festlegung",2022,2023)),$Y260,$W260),0)</f>
        <v>0</v>
      </c>
      <c r="AE260" s="45">
        <f>IFERROR(IF(OR($S260&lt;&gt;"Ja",VLOOKUP($D260,Listen!$A$2:$F$45,6,0)="Nein"),$Y260,$X260),0)</f>
        <v>0</v>
      </c>
      <c r="AF260" s="45">
        <f>IFERROR(IF(OR($S260&lt;&gt;"Ja",VLOOKUP($D260,Listen!$A$2:$F$45,6,0)="Nein"),$Y260,$X260),0)</f>
        <v>0</v>
      </c>
      <c r="AG260" s="45">
        <f>IFERROR(IF(OR($S260&lt;&gt;"Ja",VLOOKUP($D260,Listen!$A$2:$F$45,6,0)="Nein"),$Y260,$X260),0)</f>
        <v>0</v>
      </c>
      <c r="AH260" s="47">
        <f t="shared" si="86"/>
        <v>0</v>
      </c>
      <c r="AI260" s="122">
        <f>IFERROR(IF(VLOOKUP($D260,Listen!$A$2:$F$45,6,0)="Ja",MAX(BC260:BD260),D_SAV!$BC260),0)</f>
        <v>0</v>
      </c>
      <c r="AJ260" s="47">
        <f t="shared" si="87"/>
        <v>0</v>
      </c>
      <c r="AL260" s="262">
        <f t="shared" si="88"/>
        <v>0</v>
      </c>
      <c r="AM260" s="129">
        <f t="shared" si="75"/>
        <v>0</v>
      </c>
      <c r="AN260" s="263">
        <f t="shared" si="89"/>
        <v>0</v>
      </c>
      <c r="AO260" s="262">
        <f t="shared" si="76"/>
        <v>0</v>
      </c>
      <c r="AP260" s="129">
        <f t="shared" si="77"/>
        <v>0</v>
      </c>
      <c r="AQ260" s="263">
        <f t="shared" si="90"/>
        <v>0</v>
      </c>
      <c r="AR260" s="262">
        <f t="shared" si="78"/>
        <v>0</v>
      </c>
      <c r="AS260" s="129">
        <f t="shared" si="79"/>
        <v>0</v>
      </c>
      <c r="AT260" s="263">
        <f t="shared" si="91"/>
        <v>0</v>
      </c>
      <c r="AU260" s="262">
        <f t="shared" si="80"/>
        <v>0</v>
      </c>
      <c r="AV260" s="129">
        <f t="shared" si="81"/>
        <v>0</v>
      </c>
      <c r="AW260" s="263">
        <f t="shared" si="92"/>
        <v>0</v>
      </c>
      <c r="AX260" s="262">
        <f t="shared" si="82"/>
        <v>0</v>
      </c>
      <c r="AY260" s="129">
        <f t="shared" si="83"/>
        <v>0</v>
      </c>
      <c r="AZ260" s="129">
        <f t="shared" si="93"/>
        <v>0</v>
      </c>
      <c r="BA260" s="263">
        <f>IFERROR(IF(VLOOKUP($D260,Listen!$A$2:$F$45,6,0)="Ja",AX260-MAX(AY260:AZ260),AX260-AY260),0)</f>
        <v>0</v>
      </c>
      <c r="BB260" s="262">
        <f t="shared" si="94"/>
        <v>0</v>
      </c>
      <c r="BC260" s="129">
        <f t="shared" si="84"/>
        <v>0</v>
      </c>
      <c r="BD260" s="129">
        <f t="shared" si="95"/>
        <v>0</v>
      </c>
      <c r="BE260" s="263">
        <f>IFERROR(IF(VLOOKUP($D260,Listen!$A$2:$F$45,6,0)="Ja",BB260-MAX(BC260:BD260),BB260-BC260),0)</f>
        <v>0</v>
      </c>
    </row>
    <row r="261" spans="1:57" x14ac:dyDescent="0.25">
      <c r="A261" s="189">
        <v>257</v>
      </c>
      <c r="B261" s="135" t="str">
        <f>IF(AND(E261&lt;&gt;0,D261&lt;&gt;0,F261&lt;&gt;0),IF(C261&lt;&gt;0,CONCATENATE(C261,"-AGr",VLOOKUP(D261,Listen!$A$2:$D$45,4,FALSE),"-",E261,"-",F261,),CONCATENATE("AGr",VLOOKUP(D261,Listen!$A$2:$D$45,4,FALSE),"-",E261,"-",F261)),"keine vollständige ID")</f>
        <v>keine vollständige ID</v>
      </c>
      <c r="C261" s="126"/>
      <c r="D261" s="275"/>
      <c r="E261" s="33"/>
      <c r="F261" s="130"/>
      <c r="G261" s="16"/>
      <c r="H261" s="16"/>
      <c r="I261" s="16"/>
      <c r="J261" s="16"/>
      <c r="K261" s="16"/>
      <c r="L261" s="94">
        <f>IF(E261&gt;A_Stammdaten!$B$10,0,G261+H261-J261)</f>
        <v>0</v>
      </c>
      <c r="M261" s="16"/>
      <c r="N261" s="16"/>
      <c r="O261" s="16"/>
      <c r="P261" s="54">
        <f t="shared" ref="P261:P324" si="96">L261-SUM(M261:O261)</f>
        <v>0</v>
      </c>
      <c r="Q261" s="33"/>
      <c r="R261" s="33"/>
      <c r="S261" s="33"/>
      <c r="T261" s="33"/>
      <c r="U261" s="33"/>
      <c r="V261" s="33"/>
      <c r="W261" s="55" t="str">
        <f t="shared" ref="W261:W324" si="97">IF($R261="Ja",MIN(2044-$E261+1,Y261),"-")</f>
        <v>-</v>
      </c>
      <c r="X261" s="55" t="str">
        <f t="shared" ref="X261:X324" si="98">IF($V261="","-",MIN($V261-$E261+1,Y261))</f>
        <v>-</v>
      </c>
      <c r="Y261" s="55">
        <f>IF(ISBLANK($D261),0,VLOOKUP($D261,Listen!$A$2:$C$45,2,FALSE))</f>
        <v>0</v>
      </c>
      <c r="Z261" s="55">
        <f>IF(ISBLANK($D261),0,VLOOKUP($D261,Listen!$A$2:$C$45,3,FALSE))</f>
        <v>0</v>
      </c>
      <c r="AA261" s="45">
        <f t="shared" si="85"/>
        <v>0</v>
      </c>
      <c r="AB261" s="45">
        <f t="shared" si="85"/>
        <v>0</v>
      </c>
      <c r="AC261" s="45">
        <f>IFERROR(IF(OR($R261&lt;&gt;"Ja",VLOOKUP($D261,Listen!$A$2:$F$45,5,0)="Nein",E261&lt;IF(D261="LNG Anbindungsanlagen gemäß separater Festlegung",2022,2023)),$Y261,$W261),0)</f>
        <v>0</v>
      </c>
      <c r="AD261" s="45">
        <f>IFERROR(IF(OR($R261&lt;&gt;"Ja",VLOOKUP($D261,Listen!$A$2:$F$45,5,0)="Nein",E261&lt;IF(D261="LNG Anbindungsanlagen gemäß separater Festlegung",2022,2023)),$Y261,$W261),0)</f>
        <v>0</v>
      </c>
      <c r="AE261" s="45">
        <f>IFERROR(IF(OR($S261&lt;&gt;"Ja",VLOOKUP($D261,Listen!$A$2:$F$45,6,0)="Nein"),$Y261,$X261),0)</f>
        <v>0</v>
      </c>
      <c r="AF261" s="45">
        <f>IFERROR(IF(OR($S261&lt;&gt;"Ja",VLOOKUP($D261,Listen!$A$2:$F$45,6,0)="Nein"),$Y261,$X261),0)</f>
        <v>0</v>
      </c>
      <c r="AG261" s="45">
        <f>IFERROR(IF(OR($S261&lt;&gt;"Ja",VLOOKUP($D261,Listen!$A$2:$F$45,6,0)="Nein"),$Y261,$X261),0)</f>
        <v>0</v>
      </c>
      <c r="AH261" s="47">
        <f t="shared" si="86"/>
        <v>0</v>
      </c>
      <c r="AI261" s="122">
        <f>IFERROR(IF(VLOOKUP($D261,Listen!$A$2:$F$45,6,0)="Ja",MAX(BC261:BD261),D_SAV!$BC261),0)</f>
        <v>0</v>
      </c>
      <c r="AJ261" s="47">
        <f t="shared" si="87"/>
        <v>0</v>
      </c>
      <c r="AL261" s="262">
        <f t="shared" si="88"/>
        <v>0</v>
      </c>
      <c r="AM261" s="129">
        <f t="shared" ref="AM261:AM324" si="99">IF(AL261=0,0,IF($AA261-(AL$3-$E261)&lt;=0,AL261,AL261/($AA261-(AL$3-$E261))))</f>
        <v>0</v>
      </c>
      <c r="AN261" s="263">
        <f t="shared" si="89"/>
        <v>0</v>
      </c>
      <c r="AO261" s="262">
        <f t="shared" ref="AO261:AO324" si="100">AN261+IF($E261=AO$3,$P261,0)</f>
        <v>0</v>
      </c>
      <c r="AP261" s="129">
        <f t="shared" ref="AP261:AP324" si="101">IF(AO261=0,0,IF($AB261-(AO$3-$E261)&lt;=0,AO261,AO261/($AB261-(AO$3-$E261))))</f>
        <v>0</v>
      </c>
      <c r="AQ261" s="263">
        <f t="shared" si="90"/>
        <v>0</v>
      </c>
      <c r="AR261" s="262">
        <f t="shared" ref="AR261:AR324" si="102">AQ261+IF($E261=AR$3,$P261,0)</f>
        <v>0</v>
      </c>
      <c r="AS261" s="129">
        <f t="shared" ref="AS261:AS324" si="103">IF(AR261=0,0,IF($AC261-(AR$3-$E261)&lt;=0,AR261,AR261/($AC261-(AR$3-$E261))))</f>
        <v>0</v>
      </c>
      <c r="AT261" s="263">
        <f t="shared" si="91"/>
        <v>0</v>
      </c>
      <c r="AU261" s="262">
        <f t="shared" ref="AU261:AU324" si="104">AT261+IF($E261=AU$3,$P261,0)</f>
        <v>0</v>
      </c>
      <c r="AV261" s="129">
        <f t="shared" ref="AV261:AV324" si="105">IF(AU261=0,0,IF($AD261-(AU$3-$E261)&lt;=0,AU261,AU261/($AD261-(AU$3-$E261))))</f>
        <v>0</v>
      </c>
      <c r="AW261" s="263">
        <f t="shared" si="92"/>
        <v>0</v>
      </c>
      <c r="AX261" s="262">
        <f t="shared" ref="AX261:AX324" si="106">AW261+IF($E261=AX$3,$P261,0)</f>
        <v>0</v>
      </c>
      <c r="AY261" s="129">
        <f t="shared" ref="AY261:AY324" si="107">IF(AX261=0,0,IF($AE261-(AX$3-$E261)&lt;=0,AX261,AX261/($AE261-(AX$3-$E261))))</f>
        <v>0</v>
      </c>
      <c r="AZ261" s="129">
        <f t="shared" si="93"/>
        <v>0</v>
      </c>
      <c r="BA261" s="263">
        <f>IFERROR(IF(VLOOKUP($D261,Listen!$A$2:$F$45,6,0)="Ja",AX261-MAX(AY261:AZ261),AX261-AY261),0)</f>
        <v>0</v>
      </c>
      <c r="BB261" s="262">
        <f t="shared" si="94"/>
        <v>0</v>
      </c>
      <c r="BC261" s="129">
        <f t="shared" ref="BC261:BC324" si="108">IF(BB261=0,0,IF($AE261-(BB$3-$E261)&lt;=0,BB261,BB261/($AE261-(BB$3-$E261))))</f>
        <v>0</v>
      </c>
      <c r="BD261" s="129">
        <f t="shared" si="95"/>
        <v>0</v>
      </c>
      <c r="BE261" s="263">
        <f>IFERROR(IF(VLOOKUP($D261,Listen!$A$2:$F$45,6,0)="Ja",BB261-MAX(BC261:BD261),BB261-BC261),0)</f>
        <v>0</v>
      </c>
    </row>
    <row r="262" spans="1:57" x14ac:dyDescent="0.25">
      <c r="A262" s="189">
        <v>258</v>
      </c>
      <c r="B262" s="135" t="str">
        <f>IF(AND(E262&lt;&gt;0,D262&lt;&gt;0,F262&lt;&gt;0),IF(C262&lt;&gt;0,CONCATENATE(C262,"-AGr",VLOOKUP(D262,Listen!$A$2:$D$45,4,FALSE),"-",E262,"-",F262,),CONCATENATE("AGr",VLOOKUP(D262,Listen!$A$2:$D$45,4,FALSE),"-",E262,"-",F262)),"keine vollständige ID")</f>
        <v>keine vollständige ID</v>
      </c>
      <c r="C262" s="126"/>
      <c r="D262" s="275"/>
      <c r="E262" s="33"/>
      <c r="F262" s="130"/>
      <c r="G262" s="16"/>
      <c r="H262" s="16"/>
      <c r="I262" s="16"/>
      <c r="J262" s="16"/>
      <c r="K262" s="16"/>
      <c r="L262" s="94">
        <f>IF(E262&gt;A_Stammdaten!$B$10,0,G262+H262-J262)</f>
        <v>0</v>
      </c>
      <c r="M262" s="16"/>
      <c r="N262" s="16"/>
      <c r="O262" s="16"/>
      <c r="P262" s="54">
        <f t="shared" si="96"/>
        <v>0</v>
      </c>
      <c r="Q262" s="33"/>
      <c r="R262" s="33"/>
      <c r="S262" s="33"/>
      <c r="T262" s="33"/>
      <c r="U262" s="33"/>
      <c r="V262" s="33"/>
      <c r="W262" s="55" t="str">
        <f t="shared" si="97"/>
        <v>-</v>
      </c>
      <c r="X262" s="55" t="str">
        <f t="shared" si="98"/>
        <v>-</v>
      </c>
      <c r="Y262" s="55">
        <f>IF(ISBLANK($D262),0,VLOOKUP($D262,Listen!$A$2:$C$45,2,FALSE))</f>
        <v>0</v>
      </c>
      <c r="Z262" s="55">
        <f>IF(ISBLANK($D262),0,VLOOKUP($D262,Listen!$A$2:$C$45,3,FALSE))</f>
        <v>0</v>
      </c>
      <c r="AA262" s="45">
        <f t="shared" ref="AA262:AB325" si="109">IFERROR($Y262,0)</f>
        <v>0</v>
      </c>
      <c r="AB262" s="45">
        <f t="shared" si="109"/>
        <v>0</v>
      </c>
      <c r="AC262" s="45">
        <f>IFERROR(IF(OR($R262&lt;&gt;"Ja",VLOOKUP($D262,Listen!$A$2:$F$45,5,0)="Nein",E262&lt;IF(D262="LNG Anbindungsanlagen gemäß separater Festlegung",2022,2023)),$Y262,$W262),0)</f>
        <v>0</v>
      </c>
      <c r="AD262" s="45">
        <f>IFERROR(IF(OR($R262&lt;&gt;"Ja",VLOOKUP($D262,Listen!$A$2:$F$45,5,0)="Nein",E262&lt;IF(D262="LNG Anbindungsanlagen gemäß separater Festlegung",2022,2023)),$Y262,$W262),0)</f>
        <v>0</v>
      </c>
      <c r="AE262" s="45">
        <f>IFERROR(IF(OR($S262&lt;&gt;"Ja",VLOOKUP($D262,Listen!$A$2:$F$45,6,0)="Nein"),$Y262,$X262),0)</f>
        <v>0</v>
      </c>
      <c r="AF262" s="45">
        <f>IFERROR(IF(OR($S262&lt;&gt;"Ja",VLOOKUP($D262,Listen!$A$2:$F$45,6,0)="Nein"),$Y262,$X262),0)</f>
        <v>0</v>
      </c>
      <c r="AG262" s="45">
        <f>IFERROR(IF(OR($S262&lt;&gt;"Ja",VLOOKUP($D262,Listen!$A$2:$F$45,6,0)="Nein"),$Y262,$X262),0)</f>
        <v>0</v>
      </c>
      <c r="AH262" s="47">
        <f t="shared" ref="AH262:AH325" si="110">BB262</f>
        <v>0</v>
      </c>
      <c r="AI262" s="122">
        <f>IFERROR(IF(VLOOKUP($D262,Listen!$A$2:$F$45,6,0)="Ja",MAX(BC262:BD262),D_SAV!$BC262),0)</f>
        <v>0</v>
      </c>
      <c r="AJ262" s="47">
        <f t="shared" ref="AJ262:AJ325" si="111">BE262</f>
        <v>0</v>
      </c>
      <c r="AL262" s="262">
        <f t="shared" ref="AL262:AL325" si="112">IF($E262=AL$3,$P262,0)</f>
        <v>0</v>
      </c>
      <c r="AM262" s="129">
        <f t="shared" si="99"/>
        <v>0</v>
      </c>
      <c r="AN262" s="263">
        <f t="shared" ref="AN262:AN325" si="113">AL262-AM262</f>
        <v>0</v>
      </c>
      <c r="AO262" s="262">
        <f t="shared" si="100"/>
        <v>0</v>
      </c>
      <c r="AP262" s="129">
        <f t="shared" si="101"/>
        <v>0</v>
      </c>
      <c r="AQ262" s="263">
        <f t="shared" ref="AQ262:AQ325" si="114">AO262-AP262</f>
        <v>0</v>
      </c>
      <c r="AR262" s="262">
        <f t="shared" si="102"/>
        <v>0</v>
      </c>
      <c r="AS262" s="129">
        <f t="shared" si="103"/>
        <v>0</v>
      </c>
      <c r="AT262" s="263">
        <f t="shared" ref="AT262:AT325" si="115">AR262-AS262</f>
        <v>0</v>
      </c>
      <c r="AU262" s="262">
        <f t="shared" si="104"/>
        <v>0</v>
      </c>
      <c r="AV262" s="129">
        <f t="shared" si="105"/>
        <v>0</v>
      </c>
      <c r="AW262" s="263">
        <f t="shared" ref="AW262:AW325" si="116">AU262-AV262</f>
        <v>0</v>
      </c>
      <c r="AX262" s="262">
        <f t="shared" si="106"/>
        <v>0</v>
      </c>
      <c r="AY262" s="129">
        <f t="shared" si="107"/>
        <v>0</v>
      </c>
      <c r="AZ262" s="129">
        <f t="shared" ref="AZ262:AZ325" si="117">AX262*$U262/100</f>
        <v>0</v>
      </c>
      <c r="BA262" s="263">
        <f>IFERROR(IF(VLOOKUP($D262,Listen!$A$2:$F$45,6,0)="Ja",AX262-MAX(AY262:AZ262),AX262-AY262),0)</f>
        <v>0</v>
      </c>
      <c r="BB262" s="262">
        <f t="shared" ref="BB262:BB325" si="118">IF(E262=$BB$3,P262,Q262)</f>
        <v>0</v>
      </c>
      <c r="BC262" s="129">
        <f t="shared" si="108"/>
        <v>0</v>
      </c>
      <c r="BD262" s="129">
        <f t="shared" ref="BD262:BD325" si="119">BB262*$U262/100</f>
        <v>0</v>
      </c>
      <c r="BE262" s="263">
        <f>IFERROR(IF(VLOOKUP($D262,Listen!$A$2:$F$45,6,0)="Ja",BB262-MAX(BC262:BD262),BB262-BC262),0)</f>
        <v>0</v>
      </c>
    </row>
    <row r="263" spans="1:57" x14ac:dyDescent="0.25">
      <c r="A263" s="189">
        <v>259</v>
      </c>
      <c r="B263" s="135" t="str">
        <f>IF(AND(E263&lt;&gt;0,D263&lt;&gt;0,F263&lt;&gt;0),IF(C263&lt;&gt;0,CONCATENATE(C263,"-AGr",VLOOKUP(D263,Listen!$A$2:$D$45,4,FALSE),"-",E263,"-",F263,),CONCATENATE("AGr",VLOOKUP(D263,Listen!$A$2:$D$45,4,FALSE),"-",E263,"-",F263)),"keine vollständige ID")</f>
        <v>keine vollständige ID</v>
      </c>
      <c r="C263" s="126"/>
      <c r="D263" s="275"/>
      <c r="E263" s="33"/>
      <c r="F263" s="130"/>
      <c r="G263" s="16"/>
      <c r="H263" s="16"/>
      <c r="I263" s="16"/>
      <c r="J263" s="16"/>
      <c r="K263" s="16"/>
      <c r="L263" s="94">
        <f>IF(E263&gt;A_Stammdaten!$B$10,0,G263+H263-J263)</f>
        <v>0</v>
      </c>
      <c r="M263" s="16"/>
      <c r="N263" s="16"/>
      <c r="O263" s="16"/>
      <c r="P263" s="54">
        <f t="shared" si="96"/>
        <v>0</v>
      </c>
      <c r="Q263" s="33"/>
      <c r="R263" s="33"/>
      <c r="S263" s="33"/>
      <c r="T263" s="33"/>
      <c r="U263" s="33"/>
      <c r="V263" s="33"/>
      <c r="W263" s="55" t="str">
        <f t="shared" si="97"/>
        <v>-</v>
      </c>
      <c r="X263" s="55" t="str">
        <f t="shared" si="98"/>
        <v>-</v>
      </c>
      <c r="Y263" s="55">
        <f>IF(ISBLANK($D263),0,VLOOKUP($D263,Listen!$A$2:$C$45,2,FALSE))</f>
        <v>0</v>
      </c>
      <c r="Z263" s="55">
        <f>IF(ISBLANK($D263),0,VLOOKUP($D263,Listen!$A$2:$C$45,3,FALSE))</f>
        <v>0</v>
      </c>
      <c r="AA263" s="45">
        <f t="shared" si="109"/>
        <v>0</v>
      </c>
      <c r="AB263" s="45">
        <f t="shared" si="109"/>
        <v>0</v>
      </c>
      <c r="AC263" s="45">
        <f>IFERROR(IF(OR($R263&lt;&gt;"Ja",VLOOKUP($D263,Listen!$A$2:$F$45,5,0)="Nein",E263&lt;IF(D263="LNG Anbindungsanlagen gemäß separater Festlegung",2022,2023)),$Y263,$W263),0)</f>
        <v>0</v>
      </c>
      <c r="AD263" s="45">
        <f>IFERROR(IF(OR($R263&lt;&gt;"Ja",VLOOKUP($D263,Listen!$A$2:$F$45,5,0)="Nein",E263&lt;IF(D263="LNG Anbindungsanlagen gemäß separater Festlegung",2022,2023)),$Y263,$W263),0)</f>
        <v>0</v>
      </c>
      <c r="AE263" s="45">
        <f>IFERROR(IF(OR($S263&lt;&gt;"Ja",VLOOKUP($D263,Listen!$A$2:$F$45,6,0)="Nein"),$Y263,$X263),0)</f>
        <v>0</v>
      </c>
      <c r="AF263" s="45">
        <f>IFERROR(IF(OR($S263&lt;&gt;"Ja",VLOOKUP($D263,Listen!$A$2:$F$45,6,0)="Nein"),$Y263,$X263),0)</f>
        <v>0</v>
      </c>
      <c r="AG263" s="45">
        <f>IFERROR(IF(OR($S263&lt;&gt;"Ja",VLOOKUP($D263,Listen!$A$2:$F$45,6,0)="Nein"),$Y263,$X263),0)</f>
        <v>0</v>
      </c>
      <c r="AH263" s="47">
        <f t="shared" si="110"/>
        <v>0</v>
      </c>
      <c r="AI263" s="122">
        <f>IFERROR(IF(VLOOKUP($D263,Listen!$A$2:$F$45,6,0)="Ja",MAX(BC263:BD263),D_SAV!$BC263),0)</f>
        <v>0</v>
      </c>
      <c r="AJ263" s="47">
        <f t="shared" si="111"/>
        <v>0</v>
      </c>
      <c r="AL263" s="262">
        <f t="shared" si="112"/>
        <v>0</v>
      </c>
      <c r="AM263" s="129">
        <f t="shared" si="99"/>
        <v>0</v>
      </c>
      <c r="AN263" s="263">
        <f t="shared" si="113"/>
        <v>0</v>
      </c>
      <c r="AO263" s="262">
        <f t="shared" si="100"/>
        <v>0</v>
      </c>
      <c r="AP263" s="129">
        <f t="shared" si="101"/>
        <v>0</v>
      </c>
      <c r="AQ263" s="263">
        <f t="shared" si="114"/>
        <v>0</v>
      </c>
      <c r="AR263" s="262">
        <f t="shared" si="102"/>
        <v>0</v>
      </c>
      <c r="AS263" s="129">
        <f t="shared" si="103"/>
        <v>0</v>
      </c>
      <c r="AT263" s="263">
        <f t="shared" si="115"/>
        <v>0</v>
      </c>
      <c r="AU263" s="262">
        <f t="shared" si="104"/>
        <v>0</v>
      </c>
      <c r="AV263" s="129">
        <f t="shared" si="105"/>
        <v>0</v>
      </c>
      <c r="AW263" s="263">
        <f t="shared" si="116"/>
        <v>0</v>
      </c>
      <c r="AX263" s="262">
        <f t="shared" si="106"/>
        <v>0</v>
      </c>
      <c r="AY263" s="129">
        <f t="shared" si="107"/>
        <v>0</v>
      </c>
      <c r="AZ263" s="129">
        <f t="shared" si="117"/>
        <v>0</v>
      </c>
      <c r="BA263" s="263">
        <f>IFERROR(IF(VLOOKUP($D263,Listen!$A$2:$F$45,6,0)="Ja",AX263-MAX(AY263:AZ263),AX263-AY263),0)</f>
        <v>0</v>
      </c>
      <c r="BB263" s="262">
        <f t="shared" si="118"/>
        <v>0</v>
      </c>
      <c r="BC263" s="129">
        <f t="shared" si="108"/>
        <v>0</v>
      </c>
      <c r="BD263" s="129">
        <f t="shared" si="119"/>
        <v>0</v>
      </c>
      <c r="BE263" s="263">
        <f>IFERROR(IF(VLOOKUP($D263,Listen!$A$2:$F$45,6,0)="Ja",BB263-MAX(BC263:BD263),BB263-BC263),0)</f>
        <v>0</v>
      </c>
    </row>
    <row r="264" spans="1:57" x14ac:dyDescent="0.25">
      <c r="A264" s="189">
        <v>260</v>
      </c>
      <c r="B264" s="135" t="str">
        <f>IF(AND(E264&lt;&gt;0,D264&lt;&gt;0,F264&lt;&gt;0),IF(C264&lt;&gt;0,CONCATENATE(C264,"-AGr",VLOOKUP(D264,Listen!$A$2:$D$45,4,FALSE),"-",E264,"-",F264,),CONCATENATE("AGr",VLOOKUP(D264,Listen!$A$2:$D$45,4,FALSE),"-",E264,"-",F264)),"keine vollständige ID")</f>
        <v>keine vollständige ID</v>
      </c>
      <c r="C264" s="126"/>
      <c r="D264" s="275"/>
      <c r="E264" s="33"/>
      <c r="F264" s="130"/>
      <c r="G264" s="16"/>
      <c r="H264" s="16"/>
      <c r="I264" s="16"/>
      <c r="J264" s="16"/>
      <c r="K264" s="16"/>
      <c r="L264" s="94">
        <f>IF(E264&gt;A_Stammdaten!$B$10,0,G264+H264-J264)</f>
        <v>0</v>
      </c>
      <c r="M264" s="16"/>
      <c r="N264" s="16"/>
      <c r="O264" s="16"/>
      <c r="P264" s="54">
        <f t="shared" si="96"/>
        <v>0</v>
      </c>
      <c r="Q264" s="33"/>
      <c r="R264" s="33"/>
      <c r="S264" s="33"/>
      <c r="T264" s="33"/>
      <c r="U264" s="33"/>
      <c r="V264" s="33"/>
      <c r="W264" s="55" t="str">
        <f t="shared" si="97"/>
        <v>-</v>
      </c>
      <c r="X264" s="55" t="str">
        <f t="shared" si="98"/>
        <v>-</v>
      </c>
      <c r="Y264" s="55">
        <f>IF(ISBLANK($D264),0,VLOOKUP($D264,Listen!$A$2:$C$45,2,FALSE))</f>
        <v>0</v>
      </c>
      <c r="Z264" s="55">
        <f>IF(ISBLANK($D264),0,VLOOKUP($D264,Listen!$A$2:$C$45,3,FALSE))</f>
        <v>0</v>
      </c>
      <c r="AA264" s="45">
        <f t="shared" si="109"/>
        <v>0</v>
      </c>
      <c r="AB264" s="45">
        <f t="shared" si="109"/>
        <v>0</v>
      </c>
      <c r="AC264" s="45">
        <f>IFERROR(IF(OR($R264&lt;&gt;"Ja",VLOOKUP($D264,Listen!$A$2:$F$45,5,0)="Nein",E264&lt;IF(D264="LNG Anbindungsanlagen gemäß separater Festlegung",2022,2023)),$Y264,$W264),0)</f>
        <v>0</v>
      </c>
      <c r="AD264" s="45">
        <f>IFERROR(IF(OR($R264&lt;&gt;"Ja",VLOOKUP($D264,Listen!$A$2:$F$45,5,0)="Nein",E264&lt;IF(D264="LNG Anbindungsanlagen gemäß separater Festlegung",2022,2023)),$Y264,$W264),0)</f>
        <v>0</v>
      </c>
      <c r="AE264" s="45">
        <f>IFERROR(IF(OR($S264&lt;&gt;"Ja",VLOOKUP($D264,Listen!$A$2:$F$45,6,0)="Nein"),$Y264,$X264),0)</f>
        <v>0</v>
      </c>
      <c r="AF264" s="45">
        <f>IFERROR(IF(OR($S264&lt;&gt;"Ja",VLOOKUP($D264,Listen!$A$2:$F$45,6,0)="Nein"),$Y264,$X264),0)</f>
        <v>0</v>
      </c>
      <c r="AG264" s="45">
        <f>IFERROR(IF(OR($S264&lt;&gt;"Ja",VLOOKUP($D264,Listen!$A$2:$F$45,6,0)="Nein"),$Y264,$X264),0)</f>
        <v>0</v>
      </c>
      <c r="AH264" s="47">
        <f t="shared" si="110"/>
        <v>0</v>
      </c>
      <c r="AI264" s="122">
        <f>IFERROR(IF(VLOOKUP($D264,Listen!$A$2:$F$45,6,0)="Ja",MAX(BC264:BD264),D_SAV!$BC264),0)</f>
        <v>0</v>
      </c>
      <c r="AJ264" s="47">
        <f t="shared" si="111"/>
        <v>0</v>
      </c>
      <c r="AL264" s="262">
        <f t="shared" si="112"/>
        <v>0</v>
      </c>
      <c r="AM264" s="129">
        <f t="shared" si="99"/>
        <v>0</v>
      </c>
      <c r="AN264" s="263">
        <f t="shared" si="113"/>
        <v>0</v>
      </c>
      <c r="AO264" s="262">
        <f t="shared" si="100"/>
        <v>0</v>
      </c>
      <c r="AP264" s="129">
        <f t="shared" si="101"/>
        <v>0</v>
      </c>
      <c r="AQ264" s="263">
        <f t="shared" si="114"/>
        <v>0</v>
      </c>
      <c r="AR264" s="262">
        <f t="shared" si="102"/>
        <v>0</v>
      </c>
      <c r="AS264" s="129">
        <f t="shared" si="103"/>
        <v>0</v>
      </c>
      <c r="AT264" s="263">
        <f t="shared" si="115"/>
        <v>0</v>
      </c>
      <c r="AU264" s="262">
        <f t="shared" si="104"/>
        <v>0</v>
      </c>
      <c r="AV264" s="129">
        <f t="shared" si="105"/>
        <v>0</v>
      </c>
      <c r="AW264" s="263">
        <f t="shared" si="116"/>
        <v>0</v>
      </c>
      <c r="AX264" s="262">
        <f t="shared" si="106"/>
        <v>0</v>
      </c>
      <c r="AY264" s="129">
        <f t="shared" si="107"/>
        <v>0</v>
      </c>
      <c r="AZ264" s="129">
        <f t="shared" si="117"/>
        <v>0</v>
      </c>
      <c r="BA264" s="263">
        <f>IFERROR(IF(VLOOKUP($D264,Listen!$A$2:$F$45,6,0)="Ja",AX264-MAX(AY264:AZ264),AX264-AY264),0)</f>
        <v>0</v>
      </c>
      <c r="BB264" s="262">
        <f t="shared" si="118"/>
        <v>0</v>
      </c>
      <c r="BC264" s="129">
        <f t="shared" si="108"/>
        <v>0</v>
      </c>
      <c r="BD264" s="129">
        <f t="shared" si="119"/>
        <v>0</v>
      </c>
      <c r="BE264" s="263">
        <f>IFERROR(IF(VLOOKUP($D264,Listen!$A$2:$F$45,6,0)="Ja",BB264-MAX(BC264:BD264),BB264-BC264),0)</f>
        <v>0</v>
      </c>
    </row>
    <row r="265" spans="1:57" x14ac:dyDescent="0.25">
      <c r="A265" s="189">
        <v>261</v>
      </c>
      <c r="B265" s="135" t="str">
        <f>IF(AND(E265&lt;&gt;0,D265&lt;&gt;0,F265&lt;&gt;0),IF(C265&lt;&gt;0,CONCATENATE(C265,"-AGr",VLOOKUP(D265,Listen!$A$2:$D$45,4,FALSE),"-",E265,"-",F265,),CONCATENATE("AGr",VLOOKUP(D265,Listen!$A$2:$D$45,4,FALSE),"-",E265,"-",F265)),"keine vollständige ID")</f>
        <v>keine vollständige ID</v>
      </c>
      <c r="C265" s="126"/>
      <c r="D265" s="275"/>
      <c r="E265" s="33"/>
      <c r="F265" s="130"/>
      <c r="G265" s="16"/>
      <c r="H265" s="16"/>
      <c r="I265" s="16"/>
      <c r="J265" s="16"/>
      <c r="K265" s="16"/>
      <c r="L265" s="94">
        <f>IF(E265&gt;A_Stammdaten!$B$10,0,G265+H265-J265)</f>
        <v>0</v>
      </c>
      <c r="M265" s="16"/>
      <c r="N265" s="16"/>
      <c r="O265" s="16"/>
      <c r="P265" s="54">
        <f t="shared" si="96"/>
        <v>0</v>
      </c>
      <c r="Q265" s="33"/>
      <c r="R265" s="33"/>
      <c r="S265" s="33"/>
      <c r="T265" s="33"/>
      <c r="U265" s="33"/>
      <c r="V265" s="33"/>
      <c r="W265" s="55" t="str">
        <f t="shared" si="97"/>
        <v>-</v>
      </c>
      <c r="X265" s="55" t="str">
        <f t="shared" si="98"/>
        <v>-</v>
      </c>
      <c r="Y265" s="55">
        <f>IF(ISBLANK($D265),0,VLOOKUP($D265,Listen!$A$2:$C$45,2,FALSE))</f>
        <v>0</v>
      </c>
      <c r="Z265" s="55">
        <f>IF(ISBLANK($D265),0,VLOOKUP($D265,Listen!$A$2:$C$45,3,FALSE))</f>
        <v>0</v>
      </c>
      <c r="AA265" s="45">
        <f t="shared" si="109"/>
        <v>0</v>
      </c>
      <c r="AB265" s="45">
        <f t="shared" si="109"/>
        <v>0</v>
      </c>
      <c r="AC265" s="45">
        <f>IFERROR(IF(OR($R265&lt;&gt;"Ja",VLOOKUP($D265,Listen!$A$2:$F$45,5,0)="Nein",E265&lt;IF(D265="LNG Anbindungsanlagen gemäß separater Festlegung",2022,2023)),$Y265,$W265),0)</f>
        <v>0</v>
      </c>
      <c r="AD265" s="45">
        <f>IFERROR(IF(OR($R265&lt;&gt;"Ja",VLOOKUP($D265,Listen!$A$2:$F$45,5,0)="Nein",E265&lt;IF(D265="LNG Anbindungsanlagen gemäß separater Festlegung",2022,2023)),$Y265,$W265),0)</f>
        <v>0</v>
      </c>
      <c r="AE265" s="45">
        <f>IFERROR(IF(OR($S265&lt;&gt;"Ja",VLOOKUP($D265,Listen!$A$2:$F$45,6,0)="Nein"),$Y265,$X265),0)</f>
        <v>0</v>
      </c>
      <c r="AF265" s="45">
        <f>IFERROR(IF(OR($S265&lt;&gt;"Ja",VLOOKUP($D265,Listen!$A$2:$F$45,6,0)="Nein"),$Y265,$X265),0)</f>
        <v>0</v>
      </c>
      <c r="AG265" s="45">
        <f>IFERROR(IF(OR($S265&lt;&gt;"Ja",VLOOKUP($D265,Listen!$A$2:$F$45,6,0)="Nein"),$Y265,$X265),0)</f>
        <v>0</v>
      </c>
      <c r="AH265" s="47">
        <f t="shared" si="110"/>
        <v>0</v>
      </c>
      <c r="AI265" s="122">
        <f>IFERROR(IF(VLOOKUP($D265,Listen!$A$2:$F$45,6,0)="Ja",MAX(BC265:BD265),D_SAV!$BC265),0)</f>
        <v>0</v>
      </c>
      <c r="AJ265" s="47">
        <f t="shared" si="111"/>
        <v>0</v>
      </c>
      <c r="AL265" s="262">
        <f t="shared" si="112"/>
        <v>0</v>
      </c>
      <c r="AM265" s="129">
        <f t="shared" si="99"/>
        <v>0</v>
      </c>
      <c r="AN265" s="263">
        <f t="shared" si="113"/>
        <v>0</v>
      </c>
      <c r="AO265" s="262">
        <f t="shared" si="100"/>
        <v>0</v>
      </c>
      <c r="AP265" s="129">
        <f t="shared" si="101"/>
        <v>0</v>
      </c>
      <c r="AQ265" s="263">
        <f t="shared" si="114"/>
        <v>0</v>
      </c>
      <c r="AR265" s="262">
        <f t="shared" si="102"/>
        <v>0</v>
      </c>
      <c r="AS265" s="129">
        <f t="shared" si="103"/>
        <v>0</v>
      </c>
      <c r="AT265" s="263">
        <f t="shared" si="115"/>
        <v>0</v>
      </c>
      <c r="AU265" s="262">
        <f t="shared" si="104"/>
        <v>0</v>
      </c>
      <c r="AV265" s="129">
        <f t="shared" si="105"/>
        <v>0</v>
      </c>
      <c r="AW265" s="263">
        <f t="shared" si="116"/>
        <v>0</v>
      </c>
      <c r="AX265" s="262">
        <f t="shared" si="106"/>
        <v>0</v>
      </c>
      <c r="AY265" s="129">
        <f t="shared" si="107"/>
        <v>0</v>
      </c>
      <c r="AZ265" s="129">
        <f t="shared" si="117"/>
        <v>0</v>
      </c>
      <c r="BA265" s="263">
        <f>IFERROR(IF(VLOOKUP($D265,Listen!$A$2:$F$45,6,0)="Ja",AX265-MAX(AY265:AZ265),AX265-AY265),0)</f>
        <v>0</v>
      </c>
      <c r="BB265" s="262">
        <f t="shared" si="118"/>
        <v>0</v>
      </c>
      <c r="BC265" s="129">
        <f t="shared" si="108"/>
        <v>0</v>
      </c>
      <c r="BD265" s="129">
        <f t="shared" si="119"/>
        <v>0</v>
      </c>
      <c r="BE265" s="263">
        <f>IFERROR(IF(VLOOKUP($D265,Listen!$A$2:$F$45,6,0)="Ja",BB265-MAX(BC265:BD265),BB265-BC265),0)</f>
        <v>0</v>
      </c>
    </row>
    <row r="266" spans="1:57" x14ac:dyDescent="0.25">
      <c r="A266" s="189">
        <v>262</v>
      </c>
      <c r="B266" s="135" t="str">
        <f>IF(AND(E266&lt;&gt;0,D266&lt;&gt;0,F266&lt;&gt;0),IF(C266&lt;&gt;0,CONCATENATE(C266,"-AGr",VLOOKUP(D266,Listen!$A$2:$D$45,4,FALSE),"-",E266,"-",F266,),CONCATENATE("AGr",VLOOKUP(D266,Listen!$A$2:$D$45,4,FALSE),"-",E266,"-",F266)),"keine vollständige ID")</f>
        <v>keine vollständige ID</v>
      </c>
      <c r="C266" s="126"/>
      <c r="D266" s="275"/>
      <c r="E266" s="33"/>
      <c r="F266" s="130"/>
      <c r="G266" s="16"/>
      <c r="H266" s="16"/>
      <c r="I266" s="16"/>
      <c r="J266" s="16"/>
      <c r="K266" s="16"/>
      <c r="L266" s="94">
        <f>IF(E266&gt;A_Stammdaten!$B$10,0,G266+H266-J266)</f>
        <v>0</v>
      </c>
      <c r="M266" s="16"/>
      <c r="N266" s="16"/>
      <c r="O266" s="16"/>
      <c r="P266" s="54">
        <f t="shared" si="96"/>
        <v>0</v>
      </c>
      <c r="Q266" s="33"/>
      <c r="R266" s="33"/>
      <c r="S266" s="33"/>
      <c r="T266" s="33"/>
      <c r="U266" s="33"/>
      <c r="V266" s="33"/>
      <c r="W266" s="55" t="str">
        <f t="shared" si="97"/>
        <v>-</v>
      </c>
      <c r="X266" s="55" t="str">
        <f t="shared" si="98"/>
        <v>-</v>
      </c>
      <c r="Y266" s="55">
        <f>IF(ISBLANK($D266),0,VLOOKUP($D266,Listen!$A$2:$C$45,2,FALSE))</f>
        <v>0</v>
      </c>
      <c r="Z266" s="55">
        <f>IF(ISBLANK($D266),0,VLOOKUP($D266,Listen!$A$2:$C$45,3,FALSE))</f>
        <v>0</v>
      </c>
      <c r="AA266" s="45">
        <f t="shared" si="109"/>
        <v>0</v>
      </c>
      <c r="AB266" s="45">
        <f t="shared" si="109"/>
        <v>0</v>
      </c>
      <c r="AC266" s="45">
        <f>IFERROR(IF(OR($R266&lt;&gt;"Ja",VLOOKUP($D266,Listen!$A$2:$F$45,5,0)="Nein",E266&lt;IF(D266="LNG Anbindungsanlagen gemäß separater Festlegung",2022,2023)),$Y266,$W266),0)</f>
        <v>0</v>
      </c>
      <c r="AD266" s="45">
        <f>IFERROR(IF(OR($R266&lt;&gt;"Ja",VLOOKUP($D266,Listen!$A$2:$F$45,5,0)="Nein",E266&lt;IF(D266="LNG Anbindungsanlagen gemäß separater Festlegung",2022,2023)),$Y266,$W266),0)</f>
        <v>0</v>
      </c>
      <c r="AE266" s="45">
        <f>IFERROR(IF(OR($S266&lt;&gt;"Ja",VLOOKUP($D266,Listen!$A$2:$F$45,6,0)="Nein"),$Y266,$X266),0)</f>
        <v>0</v>
      </c>
      <c r="AF266" s="45">
        <f>IFERROR(IF(OR($S266&lt;&gt;"Ja",VLOOKUP($D266,Listen!$A$2:$F$45,6,0)="Nein"),$Y266,$X266),0)</f>
        <v>0</v>
      </c>
      <c r="AG266" s="45">
        <f>IFERROR(IF(OR($S266&lt;&gt;"Ja",VLOOKUP($D266,Listen!$A$2:$F$45,6,0)="Nein"),$Y266,$X266),0)</f>
        <v>0</v>
      </c>
      <c r="AH266" s="47">
        <f t="shared" si="110"/>
        <v>0</v>
      </c>
      <c r="AI266" s="122">
        <f>IFERROR(IF(VLOOKUP($D266,Listen!$A$2:$F$45,6,0)="Ja",MAX(BC266:BD266),D_SAV!$BC266),0)</f>
        <v>0</v>
      </c>
      <c r="AJ266" s="47">
        <f t="shared" si="111"/>
        <v>0</v>
      </c>
      <c r="AL266" s="262">
        <f t="shared" si="112"/>
        <v>0</v>
      </c>
      <c r="AM266" s="129">
        <f t="shared" si="99"/>
        <v>0</v>
      </c>
      <c r="AN266" s="263">
        <f t="shared" si="113"/>
        <v>0</v>
      </c>
      <c r="AO266" s="262">
        <f t="shared" si="100"/>
        <v>0</v>
      </c>
      <c r="AP266" s="129">
        <f t="shared" si="101"/>
        <v>0</v>
      </c>
      <c r="AQ266" s="263">
        <f t="shared" si="114"/>
        <v>0</v>
      </c>
      <c r="AR266" s="262">
        <f t="shared" si="102"/>
        <v>0</v>
      </c>
      <c r="AS266" s="129">
        <f t="shared" si="103"/>
        <v>0</v>
      </c>
      <c r="AT266" s="263">
        <f t="shared" si="115"/>
        <v>0</v>
      </c>
      <c r="AU266" s="262">
        <f t="shared" si="104"/>
        <v>0</v>
      </c>
      <c r="AV266" s="129">
        <f t="shared" si="105"/>
        <v>0</v>
      </c>
      <c r="AW266" s="263">
        <f t="shared" si="116"/>
        <v>0</v>
      </c>
      <c r="AX266" s="262">
        <f t="shared" si="106"/>
        <v>0</v>
      </c>
      <c r="AY266" s="129">
        <f t="shared" si="107"/>
        <v>0</v>
      </c>
      <c r="AZ266" s="129">
        <f t="shared" si="117"/>
        <v>0</v>
      </c>
      <c r="BA266" s="263">
        <f>IFERROR(IF(VLOOKUP($D266,Listen!$A$2:$F$45,6,0)="Ja",AX266-MAX(AY266:AZ266),AX266-AY266),0)</f>
        <v>0</v>
      </c>
      <c r="BB266" s="262">
        <f t="shared" si="118"/>
        <v>0</v>
      </c>
      <c r="BC266" s="129">
        <f t="shared" si="108"/>
        <v>0</v>
      </c>
      <c r="BD266" s="129">
        <f t="shared" si="119"/>
        <v>0</v>
      </c>
      <c r="BE266" s="263">
        <f>IFERROR(IF(VLOOKUP($D266,Listen!$A$2:$F$45,6,0)="Ja",BB266-MAX(BC266:BD266),BB266-BC266),0)</f>
        <v>0</v>
      </c>
    </row>
    <row r="267" spans="1:57" x14ac:dyDescent="0.25">
      <c r="A267" s="189">
        <v>263</v>
      </c>
      <c r="B267" s="135" t="str">
        <f>IF(AND(E267&lt;&gt;0,D267&lt;&gt;0,F267&lt;&gt;0),IF(C267&lt;&gt;0,CONCATENATE(C267,"-AGr",VLOOKUP(D267,Listen!$A$2:$D$45,4,FALSE),"-",E267,"-",F267,),CONCATENATE("AGr",VLOOKUP(D267,Listen!$A$2:$D$45,4,FALSE),"-",E267,"-",F267)),"keine vollständige ID")</f>
        <v>keine vollständige ID</v>
      </c>
      <c r="C267" s="126"/>
      <c r="D267" s="275"/>
      <c r="E267" s="33"/>
      <c r="F267" s="130"/>
      <c r="G267" s="16"/>
      <c r="H267" s="16"/>
      <c r="I267" s="16"/>
      <c r="J267" s="16"/>
      <c r="K267" s="16"/>
      <c r="L267" s="94">
        <f>IF(E267&gt;A_Stammdaten!$B$10,0,G267+H267-J267)</f>
        <v>0</v>
      </c>
      <c r="M267" s="16"/>
      <c r="N267" s="16"/>
      <c r="O267" s="16"/>
      <c r="P267" s="54">
        <f t="shared" si="96"/>
        <v>0</v>
      </c>
      <c r="Q267" s="33"/>
      <c r="R267" s="33"/>
      <c r="S267" s="33"/>
      <c r="T267" s="33"/>
      <c r="U267" s="33"/>
      <c r="V267" s="33"/>
      <c r="W267" s="55" t="str">
        <f t="shared" si="97"/>
        <v>-</v>
      </c>
      <c r="X267" s="55" t="str">
        <f t="shared" si="98"/>
        <v>-</v>
      </c>
      <c r="Y267" s="55">
        <f>IF(ISBLANK($D267),0,VLOOKUP($D267,Listen!$A$2:$C$45,2,FALSE))</f>
        <v>0</v>
      </c>
      <c r="Z267" s="55">
        <f>IF(ISBLANK($D267),0,VLOOKUP($D267,Listen!$A$2:$C$45,3,FALSE))</f>
        <v>0</v>
      </c>
      <c r="AA267" s="45">
        <f t="shared" si="109"/>
        <v>0</v>
      </c>
      <c r="AB267" s="45">
        <f t="shared" si="109"/>
        <v>0</v>
      </c>
      <c r="AC267" s="45">
        <f>IFERROR(IF(OR($R267&lt;&gt;"Ja",VLOOKUP($D267,Listen!$A$2:$F$45,5,0)="Nein",E267&lt;IF(D267="LNG Anbindungsanlagen gemäß separater Festlegung",2022,2023)),$Y267,$W267),0)</f>
        <v>0</v>
      </c>
      <c r="AD267" s="45">
        <f>IFERROR(IF(OR($R267&lt;&gt;"Ja",VLOOKUP($D267,Listen!$A$2:$F$45,5,0)="Nein",E267&lt;IF(D267="LNG Anbindungsanlagen gemäß separater Festlegung",2022,2023)),$Y267,$W267),0)</f>
        <v>0</v>
      </c>
      <c r="AE267" s="45">
        <f>IFERROR(IF(OR($S267&lt;&gt;"Ja",VLOOKUP($D267,Listen!$A$2:$F$45,6,0)="Nein"),$Y267,$X267),0)</f>
        <v>0</v>
      </c>
      <c r="AF267" s="45">
        <f>IFERROR(IF(OR($S267&lt;&gt;"Ja",VLOOKUP($D267,Listen!$A$2:$F$45,6,0)="Nein"),$Y267,$X267),0)</f>
        <v>0</v>
      </c>
      <c r="AG267" s="45">
        <f>IFERROR(IF(OR($S267&lt;&gt;"Ja",VLOOKUP($D267,Listen!$A$2:$F$45,6,0)="Nein"),$Y267,$X267),0)</f>
        <v>0</v>
      </c>
      <c r="AH267" s="47">
        <f t="shared" si="110"/>
        <v>0</v>
      </c>
      <c r="AI267" s="122">
        <f>IFERROR(IF(VLOOKUP($D267,Listen!$A$2:$F$45,6,0)="Ja",MAX(BC267:BD267),D_SAV!$BC267),0)</f>
        <v>0</v>
      </c>
      <c r="AJ267" s="47">
        <f t="shared" si="111"/>
        <v>0</v>
      </c>
      <c r="AL267" s="262">
        <f t="shared" si="112"/>
        <v>0</v>
      </c>
      <c r="AM267" s="129">
        <f t="shared" si="99"/>
        <v>0</v>
      </c>
      <c r="AN267" s="263">
        <f t="shared" si="113"/>
        <v>0</v>
      </c>
      <c r="AO267" s="262">
        <f t="shared" si="100"/>
        <v>0</v>
      </c>
      <c r="AP267" s="129">
        <f t="shared" si="101"/>
        <v>0</v>
      </c>
      <c r="AQ267" s="263">
        <f t="shared" si="114"/>
        <v>0</v>
      </c>
      <c r="AR267" s="262">
        <f t="shared" si="102"/>
        <v>0</v>
      </c>
      <c r="AS267" s="129">
        <f t="shared" si="103"/>
        <v>0</v>
      </c>
      <c r="AT267" s="263">
        <f t="shared" si="115"/>
        <v>0</v>
      </c>
      <c r="AU267" s="262">
        <f t="shared" si="104"/>
        <v>0</v>
      </c>
      <c r="AV267" s="129">
        <f t="shared" si="105"/>
        <v>0</v>
      </c>
      <c r="AW267" s="263">
        <f t="shared" si="116"/>
        <v>0</v>
      </c>
      <c r="AX267" s="262">
        <f t="shared" si="106"/>
        <v>0</v>
      </c>
      <c r="AY267" s="129">
        <f t="shared" si="107"/>
        <v>0</v>
      </c>
      <c r="AZ267" s="129">
        <f t="shared" si="117"/>
        <v>0</v>
      </c>
      <c r="BA267" s="263">
        <f>IFERROR(IF(VLOOKUP($D267,Listen!$A$2:$F$45,6,0)="Ja",AX267-MAX(AY267:AZ267),AX267-AY267),0)</f>
        <v>0</v>
      </c>
      <c r="BB267" s="262">
        <f t="shared" si="118"/>
        <v>0</v>
      </c>
      <c r="BC267" s="129">
        <f t="shared" si="108"/>
        <v>0</v>
      </c>
      <c r="BD267" s="129">
        <f t="shared" si="119"/>
        <v>0</v>
      </c>
      <c r="BE267" s="263">
        <f>IFERROR(IF(VLOOKUP($D267,Listen!$A$2:$F$45,6,0)="Ja",BB267-MAX(BC267:BD267),BB267-BC267),0)</f>
        <v>0</v>
      </c>
    </row>
    <row r="268" spans="1:57" x14ac:dyDescent="0.25">
      <c r="A268" s="189">
        <v>264</v>
      </c>
      <c r="B268" s="135" t="str">
        <f>IF(AND(E268&lt;&gt;0,D268&lt;&gt;0,F268&lt;&gt;0),IF(C268&lt;&gt;0,CONCATENATE(C268,"-AGr",VLOOKUP(D268,Listen!$A$2:$D$45,4,FALSE),"-",E268,"-",F268,),CONCATENATE("AGr",VLOOKUP(D268,Listen!$A$2:$D$45,4,FALSE),"-",E268,"-",F268)),"keine vollständige ID")</f>
        <v>keine vollständige ID</v>
      </c>
      <c r="C268" s="126"/>
      <c r="D268" s="275"/>
      <c r="E268" s="33"/>
      <c r="F268" s="130"/>
      <c r="G268" s="16"/>
      <c r="H268" s="16"/>
      <c r="I268" s="16"/>
      <c r="J268" s="16"/>
      <c r="K268" s="16"/>
      <c r="L268" s="94">
        <f>IF(E268&gt;A_Stammdaten!$B$10,0,G268+H268-J268)</f>
        <v>0</v>
      </c>
      <c r="M268" s="16"/>
      <c r="N268" s="16"/>
      <c r="O268" s="16"/>
      <c r="P268" s="54">
        <f t="shared" si="96"/>
        <v>0</v>
      </c>
      <c r="Q268" s="33"/>
      <c r="R268" s="33"/>
      <c r="S268" s="33"/>
      <c r="T268" s="33"/>
      <c r="U268" s="33"/>
      <c r="V268" s="33"/>
      <c r="W268" s="55" t="str">
        <f t="shared" si="97"/>
        <v>-</v>
      </c>
      <c r="X268" s="55" t="str">
        <f t="shared" si="98"/>
        <v>-</v>
      </c>
      <c r="Y268" s="55">
        <f>IF(ISBLANK($D268),0,VLOOKUP($D268,Listen!$A$2:$C$45,2,FALSE))</f>
        <v>0</v>
      </c>
      <c r="Z268" s="55">
        <f>IF(ISBLANK($D268),0,VLOOKUP($D268,Listen!$A$2:$C$45,3,FALSE))</f>
        <v>0</v>
      </c>
      <c r="AA268" s="45">
        <f t="shared" si="109"/>
        <v>0</v>
      </c>
      <c r="AB268" s="45">
        <f t="shared" si="109"/>
        <v>0</v>
      </c>
      <c r="AC268" s="45">
        <f>IFERROR(IF(OR($R268&lt;&gt;"Ja",VLOOKUP($D268,Listen!$A$2:$F$45,5,0)="Nein",E268&lt;IF(D268="LNG Anbindungsanlagen gemäß separater Festlegung",2022,2023)),$Y268,$W268),0)</f>
        <v>0</v>
      </c>
      <c r="AD268" s="45">
        <f>IFERROR(IF(OR($R268&lt;&gt;"Ja",VLOOKUP($D268,Listen!$A$2:$F$45,5,0)="Nein",E268&lt;IF(D268="LNG Anbindungsanlagen gemäß separater Festlegung",2022,2023)),$Y268,$W268),0)</f>
        <v>0</v>
      </c>
      <c r="AE268" s="45">
        <f>IFERROR(IF(OR($S268&lt;&gt;"Ja",VLOOKUP($D268,Listen!$A$2:$F$45,6,0)="Nein"),$Y268,$X268),0)</f>
        <v>0</v>
      </c>
      <c r="AF268" s="45">
        <f>IFERROR(IF(OR($S268&lt;&gt;"Ja",VLOOKUP($D268,Listen!$A$2:$F$45,6,0)="Nein"),$Y268,$X268),0)</f>
        <v>0</v>
      </c>
      <c r="AG268" s="45">
        <f>IFERROR(IF(OR($S268&lt;&gt;"Ja",VLOOKUP($D268,Listen!$A$2:$F$45,6,0)="Nein"),$Y268,$X268),0)</f>
        <v>0</v>
      </c>
      <c r="AH268" s="47">
        <f t="shared" si="110"/>
        <v>0</v>
      </c>
      <c r="AI268" s="122">
        <f>IFERROR(IF(VLOOKUP($D268,Listen!$A$2:$F$45,6,0)="Ja",MAX(BC268:BD268),D_SAV!$BC268),0)</f>
        <v>0</v>
      </c>
      <c r="AJ268" s="47">
        <f t="shared" si="111"/>
        <v>0</v>
      </c>
      <c r="AL268" s="262">
        <f t="shared" si="112"/>
        <v>0</v>
      </c>
      <c r="AM268" s="129">
        <f t="shared" si="99"/>
        <v>0</v>
      </c>
      <c r="AN268" s="263">
        <f t="shared" si="113"/>
        <v>0</v>
      </c>
      <c r="AO268" s="262">
        <f t="shared" si="100"/>
        <v>0</v>
      </c>
      <c r="AP268" s="129">
        <f t="shared" si="101"/>
        <v>0</v>
      </c>
      <c r="AQ268" s="263">
        <f t="shared" si="114"/>
        <v>0</v>
      </c>
      <c r="AR268" s="262">
        <f t="shared" si="102"/>
        <v>0</v>
      </c>
      <c r="AS268" s="129">
        <f t="shared" si="103"/>
        <v>0</v>
      </c>
      <c r="AT268" s="263">
        <f t="shared" si="115"/>
        <v>0</v>
      </c>
      <c r="AU268" s="262">
        <f t="shared" si="104"/>
        <v>0</v>
      </c>
      <c r="AV268" s="129">
        <f t="shared" si="105"/>
        <v>0</v>
      </c>
      <c r="AW268" s="263">
        <f t="shared" si="116"/>
        <v>0</v>
      </c>
      <c r="AX268" s="262">
        <f t="shared" si="106"/>
        <v>0</v>
      </c>
      <c r="AY268" s="129">
        <f t="shared" si="107"/>
        <v>0</v>
      </c>
      <c r="AZ268" s="129">
        <f t="shared" si="117"/>
        <v>0</v>
      </c>
      <c r="BA268" s="263">
        <f>IFERROR(IF(VLOOKUP($D268,Listen!$A$2:$F$45,6,0)="Ja",AX268-MAX(AY268:AZ268),AX268-AY268),0)</f>
        <v>0</v>
      </c>
      <c r="BB268" s="262">
        <f t="shared" si="118"/>
        <v>0</v>
      </c>
      <c r="BC268" s="129">
        <f t="shared" si="108"/>
        <v>0</v>
      </c>
      <c r="BD268" s="129">
        <f t="shared" si="119"/>
        <v>0</v>
      </c>
      <c r="BE268" s="263">
        <f>IFERROR(IF(VLOOKUP($D268,Listen!$A$2:$F$45,6,0)="Ja",BB268-MAX(BC268:BD268),BB268-BC268),0)</f>
        <v>0</v>
      </c>
    </row>
    <row r="269" spans="1:57" x14ac:dyDescent="0.25">
      <c r="A269" s="189">
        <v>265</v>
      </c>
      <c r="B269" s="135" t="str">
        <f>IF(AND(E269&lt;&gt;0,D269&lt;&gt;0,F269&lt;&gt;0),IF(C269&lt;&gt;0,CONCATENATE(C269,"-AGr",VLOOKUP(D269,Listen!$A$2:$D$45,4,FALSE),"-",E269,"-",F269,),CONCATENATE("AGr",VLOOKUP(D269,Listen!$A$2:$D$45,4,FALSE),"-",E269,"-",F269)),"keine vollständige ID")</f>
        <v>keine vollständige ID</v>
      </c>
      <c r="C269" s="126"/>
      <c r="D269" s="275"/>
      <c r="E269" s="33"/>
      <c r="F269" s="130"/>
      <c r="G269" s="16"/>
      <c r="H269" s="16"/>
      <c r="I269" s="16"/>
      <c r="J269" s="16"/>
      <c r="K269" s="16"/>
      <c r="L269" s="94">
        <f>IF(E269&gt;A_Stammdaten!$B$10,0,G269+H269-J269)</f>
        <v>0</v>
      </c>
      <c r="M269" s="16"/>
      <c r="N269" s="16"/>
      <c r="O269" s="16"/>
      <c r="P269" s="54">
        <f t="shared" si="96"/>
        <v>0</v>
      </c>
      <c r="Q269" s="33"/>
      <c r="R269" s="33"/>
      <c r="S269" s="33"/>
      <c r="T269" s="33"/>
      <c r="U269" s="33"/>
      <c r="V269" s="33"/>
      <c r="W269" s="55" t="str">
        <f t="shared" si="97"/>
        <v>-</v>
      </c>
      <c r="X269" s="55" t="str">
        <f t="shared" si="98"/>
        <v>-</v>
      </c>
      <c r="Y269" s="55">
        <f>IF(ISBLANK($D269),0,VLOOKUP($D269,Listen!$A$2:$C$45,2,FALSE))</f>
        <v>0</v>
      </c>
      <c r="Z269" s="55">
        <f>IF(ISBLANK($D269),0,VLOOKUP($D269,Listen!$A$2:$C$45,3,FALSE))</f>
        <v>0</v>
      </c>
      <c r="AA269" s="45">
        <f t="shared" si="109"/>
        <v>0</v>
      </c>
      <c r="AB269" s="45">
        <f t="shared" si="109"/>
        <v>0</v>
      </c>
      <c r="AC269" s="45">
        <f>IFERROR(IF(OR($R269&lt;&gt;"Ja",VLOOKUP($D269,Listen!$A$2:$F$45,5,0)="Nein",E269&lt;IF(D269="LNG Anbindungsanlagen gemäß separater Festlegung",2022,2023)),$Y269,$W269),0)</f>
        <v>0</v>
      </c>
      <c r="AD269" s="45">
        <f>IFERROR(IF(OR($R269&lt;&gt;"Ja",VLOOKUP($D269,Listen!$A$2:$F$45,5,0)="Nein",E269&lt;IF(D269="LNG Anbindungsanlagen gemäß separater Festlegung",2022,2023)),$Y269,$W269),0)</f>
        <v>0</v>
      </c>
      <c r="AE269" s="45">
        <f>IFERROR(IF(OR($S269&lt;&gt;"Ja",VLOOKUP($D269,Listen!$A$2:$F$45,6,0)="Nein"),$Y269,$X269),0)</f>
        <v>0</v>
      </c>
      <c r="AF269" s="45">
        <f>IFERROR(IF(OR($S269&lt;&gt;"Ja",VLOOKUP($D269,Listen!$A$2:$F$45,6,0)="Nein"),$Y269,$X269),0)</f>
        <v>0</v>
      </c>
      <c r="AG269" s="45">
        <f>IFERROR(IF(OR($S269&lt;&gt;"Ja",VLOOKUP($D269,Listen!$A$2:$F$45,6,0)="Nein"),$Y269,$X269),0)</f>
        <v>0</v>
      </c>
      <c r="AH269" s="47">
        <f t="shared" si="110"/>
        <v>0</v>
      </c>
      <c r="AI269" s="122">
        <f>IFERROR(IF(VLOOKUP($D269,Listen!$A$2:$F$45,6,0)="Ja",MAX(BC269:BD269),D_SAV!$BC269),0)</f>
        <v>0</v>
      </c>
      <c r="AJ269" s="47">
        <f t="shared" si="111"/>
        <v>0</v>
      </c>
      <c r="AL269" s="262">
        <f t="shared" si="112"/>
        <v>0</v>
      </c>
      <c r="AM269" s="129">
        <f t="shared" si="99"/>
        <v>0</v>
      </c>
      <c r="AN269" s="263">
        <f t="shared" si="113"/>
        <v>0</v>
      </c>
      <c r="AO269" s="262">
        <f t="shared" si="100"/>
        <v>0</v>
      </c>
      <c r="AP269" s="129">
        <f t="shared" si="101"/>
        <v>0</v>
      </c>
      <c r="AQ269" s="263">
        <f t="shared" si="114"/>
        <v>0</v>
      </c>
      <c r="AR269" s="262">
        <f t="shared" si="102"/>
        <v>0</v>
      </c>
      <c r="AS269" s="129">
        <f t="shared" si="103"/>
        <v>0</v>
      </c>
      <c r="AT269" s="263">
        <f t="shared" si="115"/>
        <v>0</v>
      </c>
      <c r="AU269" s="262">
        <f t="shared" si="104"/>
        <v>0</v>
      </c>
      <c r="AV269" s="129">
        <f t="shared" si="105"/>
        <v>0</v>
      </c>
      <c r="AW269" s="263">
        <f t="shared" si="116"/>
        <v>0</v>
      </c>
      <c r="AX269" s="262">
        <f t="shared" si="106"/>
        <v>0</v>
      </c>
      <c r="AY269" s="129">
        <f t="shared" si="107"/>
        <v>0</v>
      </c>
      <c r="AZ269" s="129">
        <f t="shared" si="117"/>
        <v>0</v>
      </c>
      <c r="BA269" s="263">
        <f>IFERROR(IF(VLOOKUP($D269,Listen!$A$2:$F$45,6,0)="Ja",AX269-MAX(AY269:AZ269),AX269-AY269),0)</f>
        <v>0</v>
      </c>
      <c r="BB269" s="262">
        <f t="shared" si="118"/>
        <v>0</v>
      </c>
      <c r="BC269" s="129">
        <f t="shared" si="108"/>
        <v>0</v>
      </c>
      <c r="BD269" s="129">
        <f t="shared" si="119"/>
        <v>0</v>
      </c>
      <c r="BE269" s="263">
        <f>IFERROR(IF(VLOOKUP($D269,Listen!$A$2:$F$45,6,0)="Ja",BB269-MAX(BC269:BD269),BB269-BC269),0)</f>
        <v>0</v>
      </c>
    </row>
    <row r="270" spans="1:57" x14ac:dyDescent="0.25">
      <c r="A270" s="189">
        <v>266</v>
      </c>
      <c r="B270" s="135" t="str">
        <f>IF(AND(E270&lt;&gt;0,D270&lt;&gt;0,F270&lt;&gt;0),IF(C270&lt;&gt;0,CONCATENATE(C270,"-AGr",VLOOKUP(D270,Listen!$A$2:$D$45,4,FALSE),"-",E270,"-",F270,),CONCATENATE("AGr",VLOOKUP(D270,Listen!$A$2:$D$45,4,FALSE),"-",E270,"-",F270)),"keine vollständige ID")</f>
        <v>keine vollständige ID</v>
      </c>
      <c r="C270" s="126"/>
      <c r="D270" s="275"/>
      <c r="E270" s="33"/>
      <c r="F270" s="130"/>
      <c r="G270" s="16"/>
      <c r="H270" s="16"/>
      <c r="I270" s="16"/>
      <c r="J270" s="16"/>
      <c r="K270" s="16"/>
      <c r="L270" s="94">
        <f>IF(E270&gt;A_Stammdaten!$B$10,0,G270+H270-J270)</f>
        <v>0</v>
      </c>
      <c r="M270" s="16"/>
      <c r="N270" s="16"/>
      <c r="O270" s="16"/>
      <c r="P270" s="54">
        <f t="shared" si="96"/>
        <v>0</v>
      </c>
      <c r="Q270" s="33"/>
      <c r="R270" s="33"/>
      <c r="S270" s="33"/>
      <c r="T270" s="33"/>
      <c r="U270" s="33"/>
      <c r="V270" s="33"/>
      <c r="W270" s="55" t="str">
        <f t="shared" si="97"/>
        <v>-</v>
      </c>
      <c r="X270" s="55" t="str">
        <f t="shared" si="98"/>
        <v>-</v>
      </c>
      <c r="Y270" s="55">
        <f>IF(ISBLANK($D270),0,VLOOKUP($D270,Listen!$A$2:$C$45,2,FALSE))</f>
        <v>0</v>
      </c>
      <c r="Z270" s="55">
        <f>IF(ISBLANK($D270),0,VLOOKUP($D270,Listen!$A$2:$C$45,3,FALSE))</f>
        <v>0</v>
      </c>
      <c r="AA270" s="45">
        <f t="shared" si="109"/>
        <v>0</v>
      </c>
      <c r="AB270" s="45">
        <f t="shared" si="109"/>
        <v>0</v>
      </c>
      <c r="AC270" s="45">
        <f>IFERROR(IF(OR($R270&lt;&gt;"Ja",VLOOKUP($D270,Listen!$A$2:$F$45,5,0)="Nein",E270&lt;IF(D270="LNG Anbindungsanlagen gemäß separater Festlegung",2022,2023)),$Y270,$W270),0)</f>
        <v>0</v>
      </c>
      <c r="AD270" s="45">
        <f>IFERROR(IF(OR($R270&lt;&gt;"Ja",VLOOKUP($D270,Listen!$A$2:$F$45,5,0)="Nein",E270&lt;IF(D270="LNG Anbindungsanlagen gemäß separater Festlegung",2022,2023)),$Y270,$W270),0)</f>
        <v>0</v>
      </c>
      <c r="AE270" s="45">
        <f>IFERROR(IF(OR($S270&lt;&gt;"Ja",VLOOKUP($D270,Listen!$A$2:$F$45,6,0)="Nein"),$Y270,$X270),0)</f>
        <v>0</v>
      </c>
      <c r="AF270" s="45">
        <f>IFERROR(IF(OR($S270&lt;&gt;"Ja",VLOOKUP($D270,Listen!$A$2:$F$45,6,0)="Nein"),$Y270,$X270),0)</f>
        <v>0</v>
      </c>
      <c r="AG270" s="45">
        <f>IFERROR(IF(OR($S270&lt;&gt;"Ja",VLOOKUP($D270,Listen!$A$2:$F$45,6,0)="Nein"),$Y270,$X270),0)</f>
        <v>0</v>
      </c>
      <c r="AH270" s="47">
        <f t="shared" si="110"/>
        <v>0</v>
      </c>
      <c r="AI270" s="122">
        <f>IFERROR(IF(VLOOKUP($D270,Listen!$A$2:$F$45,6,0)="Ja",MAX(BC270:BD270),D_SAV!$BC270),0)</f>
        <v>0</v>
      </c>
      <c r="AJ270" s="47">
        <f t="shared" si="111"/>
        <v>0</v>
      </c>
      <c r="AL270" s="262">
        <f t="shared" si="112"/>
        <v>0</v>
      </c>
      <c r="AM270" s="129">
        <f t="shared" si="99"/>
        <v>0</v>
      </c>
      <c r="AN270" s="263">
        <f t="shared" si="113"/>
        <v>0</v>
      </c>
      <c r="AO270" s="262">
        <f t="shared" si="100"/>
        <v>0</v>
      </c>
      <c r="AP270" s="129">
        <f t="shared" si="101"/>
        <v>0</v>
      </c>
      <c r="AQ270" s="263">
        <f t="shared" si="114"/>
        <v>0</v>
      </c>
      <c r="AR270" s="262">
        <f t="shared" si="102"/>
        <v>0</v>
      </c>
      <c r="AS270" s="129">
        <f t="shared" si="103"/>
        <v>0</v>
      </c>
      <c r="AT270" s="263">
        <f t="shared" si="115"/>
        <v>0</v>
      </c>
      <c r="AU270" s="262">
        <f t="shared" si="104"/>
        <v>0</v>
      </c>
      <c r="AV270" s="129">
        <f t="shared" si="105"/>
        <v>0</v>
      </c>
      <c r="AW270" s="263">
        <f t="shared" si="116"/>
        <v>0</v>
      </c>
      <c r="AX270" s="262">
        <f t="shared" si="106"/>
        <v>0</v>
      </c>
      <c r="AY270" s="129">
        <f t="shared" si="107"/>
        <v>0</v>
      </c>
      <c r="AZ270" s="129">
        <f t="shared" si="117"/>
        <v>0</v>
      </c>
      <c r="BA270" s="263">
        <f>IFERROR(IF(VLOOKUP($D270,Listen!$A$2:$F$45,6,0)="Ja",AX270-MAX(AY270:AZ270),AX270-AY270),0)</f>
        <v>0</v>
      </c>
      <c r="BB270" s="262">
        <f t="shared" si="118"/>
        <v>0</v>
      </c>
      <c r="BC270" s="129">
        <f t="shared" si="108"/>
        <v>0</v>
      </c>
      <c r="BD270" s="129">
        <f t="shared" si="119"/>
        <v>0</v>
      </c>
      <c r="BE270" s="263">
        <f>IFERROR(IF(VLOOKUP($D270,Listen!$A$2:$F$45,6,0)="Ja",BB270-MAX(BC270:BD270),BB270-BC270),0)</f>
        <v>0</v>
      </c>
    </row>
    <row r="271" spans="1:57" x14ac:dyDescent="0.25">
      <c r="A271" s="189">
        <v>267</v>
      </c>
      <c r="B271" s="135" t="str">
        <f>IF(AND(E271&lt;&gt;0,D271&lt;&gt;0,F271&lt;&gt;0),IF(C271&lt;&gt;0,CONCATENATE(C271,"-AGr",VLOOKUP(D271,Listen!$A$2:$D$45,4,FALSE),"-",E271,"-",F271,),CONCATENATE("AGr",VLOOKUP(D271,Listen!$A$2:$D$45,4,FALSE),"-",E271,"-",F271)),"keine vollständige ID")</f>
        <v>keine vollständige ID</v>
      </c>
      <c r="C271" s="126"/>
      <c r="D271" s="275"/>
      <c r="E271" s="33"/>
      <c r="F271" s="130"/>
      <c r="G271" s="16"/>
      <c r="H271" s="16"/>
      <c r="I271" s="16"/>
      <c r="J271" s="16"/>
      <c r="K271" s="16"/>
      <c r="L271" s="94">
        <f>IF(E271&gt;A_Stammdaten!$B$10,0,G271+H271-J271)</f>
        <v>0</v>
      </c>
      <c r="M271" s="16"/>
      <c r="N271" s="16"/>
      <c r="O271" s="16"/>
      <c r="P271" s="54">
        <f t="shared" si="96"/>
        <v>0</v>
      </c>
      <c r="Q271" s="33"/>
      <c r="R271" s="33"/>
      <c r="S271" s="33"/>
      <c r="T271" s="33"/>
      <c r="U271" s="33"/>
      <c r="V271" s="33"/>
      <c r="W271" s="55" t="str">
        <f t="shared" si="97"/>
        <v>-</v>
      </c>
      <c r="X271" s="55" t="str">
        <f t="shared" si="98"/>
        <v>-</v>
      </c>
      <c r="Y271" s="55">
        <f>IF(ISBLANK($D271),0,VLOOKUP($D271,Listen!$A$2:$C$45,2,FALSE))</f>
        <v>0</v>
      </c>
      <c r="Z271" s="55">
        <f>IF(ISBLANK($D271),0,VLOOKUP($D271,Listen!$A$2:$C$45,3,FALSE))</f>
        <v>0</v>
      </c>
      <c r="AA271" s="45">
        <f t="shared" si="109"/>
        <v>0</v>
      </c>
      <c r="AB271" s="45">
        <f t="shared" si="109"/>
        <v>0</v>
      </c>
      <c r="AC271" s="45">
        <f>IFERROR(IF(OR($R271&lt;&gt;"Ja",VLOOKUP($D271,Listen!$A$2:$F$45,5,0)="Nein",E271&lt;IF(D271="LNG Anbindungsanlagen gemäß separater Festlegung",2022,2023)),$Y271,$W271),0)</f>
        <v>0</v>
      </c>
      <c r="AD271" s="45">
        <f>IFERROR(IF(OR($R271&lt;&gt;"Ja",VLOOKUP($D271,Listen!$A$2:$F$45,5,0)="Nein",E271&lt;IF(D271="LNG Anbindungsanlagen gemäß separater Festlegung",2022,2023)),$Y271,$W271),0)</f>
        <v>0</v>
      </c>
      <c r="AE271" s="45">
        <f>IFERROR(IF(OR($S271&lt;&gt;"Ja",VLOOKUP($D271,Listen!$A$2:$F$45,6,0)="Nein"),$Y271,$X271),0)</f>
        <v>0</v>
      </c>
      <c r="AF271" s="45">
        <f>IFERROR(IF(OR($S271&lt;&gt;"Ja",VLOOKUP($D271,Listen!$A$2:$F$45,6,0)="Nein"),$Y271,$X271),0)</f>
        <v>0</v>
      </c>
      <c r="AG271" s="45">
        <f>IFERROR(IF(OR($S271&lt;&gt;"Ja",VLOOKUP($D271,Listen!$A$2:$F$45,6,0)="Nein"),$Y271,$X271),0)</f>
        <v>0</v>
      </c>
      <c r="AH271" s="47">
        <f t="shared" si="110"/>
        <v>0</v>
      </c>
      <c r="AI271" s="122">
        <f>IFERROR(IF(VLOOKUP($D271,Listen!$A$2:$F$45,6,0)="Ja",MAX(BC271:BD271),D_SAV!$BC271),0)</f>
        <v>0</v>
      </c>
      <c r="AJ271" s="47">
        <f t="shared" si="111"/>
        <v>0</v>
      </c>
      <c r="AL271" s="262">
        <f t="shared" si="112"/>
        <v>0</v>
      </c>
      <c r="AM271" s="129">
        <f t="shared" si="99"/>
        <v>0</v>
      </c>
      <c r="AN271" s="263">
        <f t="shared" si="113"/>
        <v>0</v>
      </c>
      <c r="AO271" s="262">
        <f t="shared" si="100"/>
        <v>0</v>
      </c>
      <c r="AP271" s="129">
        <f t="shared" si="101"/>
        <v>0</v>
      </c>
      <c r="AQ271" s="263">
        <f t="shared" si="114"/>
        <v>0</v>
      </c>
      <c r="AR271" s="262">
        <f t="shared" si="102"/>
        <v>0</v>
      </c>
      <c r="AS271" s="129">
        <f t="shared" si="103"/>
        <v>0</v>
      </c>
      <c r="AT271" s="263">
        <f t="shared" si="115"/>
        <v>0</v>
      </c>
      <c r="AU271" s="262">
        <f t="shared" si="104"/>
        <v>0</v>
      </c>
      <c r="AV271" s="129">
        <f t="shared" si="105"/>
        <v>0</v>
      </c>
      <c r="AW271" s="263">
        <f t="shared" si="116"/>
        <v>0</v>
      </c>
      <c r="AX271" s="262">
        <f t="shared" si="106"/>
        <v>0</v>
      </c>
      <c r="AY271" s="129">
        <f t="shared" si="107"/>
        <v>0</v>
      </c>
      <c r="AZ271" s="129">
        <f t="shared" si="117"/>
        <v>0</v>
      </c>
      <c r="BA271" s="263">
        <f>IFERROR(IF(VLOOKUP($D271,Listen!$A$2:$F$45,6,0)="Ja",AX271-MAX(AY271:AZ271),AX271-AY271),0)</f>
        <v>0</v>
      </c>
      <c r="BB271" s="262">
        <f t="shared" si="118"/>
        <v>0</v>
      </c>
      <c r="BC271" s="129">
        <f t="shared" si="108"/>
        <v>0</v>
      </c>
      <c r="BD271" s="129">
        <f t="shared" si="119"/>
        <v>0</v>
      </c>
      <c r="BE271" s="263">
        <f>IFERROR(IF(VLOOKUP($D271,Listen!$A$2:$F$45,6,0)="Ja",BB271-MAX(BC271:BD271),BB271-BC271),0)</f>
        <v>0</v>
      </c>
    </row>
    <row r="272" spans="1:57" x14ac:dyDescent="0.25">
      <c r="A272" s="189">
        <v>268</v>
      </c>
      <c r="B272" s="135" t="str">
        <f>IF(AND(E272&lt;&gt;0,D272&lt;&gt;0,F272&lt;&gt;0),IF(C272&lt;&gt;0,CONCATENATE(C272,"-AGr",VLOOKUP(D272,Listen!$A$2:$D$45,4,FALSE),"-",E272,"-",F272,),CONCATENATE("AGr",VLOOKUP(D272,Listen!$A$2:$D$45,4,FALSE),"-",E272,"-",F272)),"keine vollständige ID")</f>
        <v>keine vollständige ID</v>
      </c>
      <c r="C272" s="126"/>
      <c r="D272" s="275"/>
      <c r="E272" s="33"/>
      <c r="F272" s="130"/>
      <c r="G272" s="16"/>
      <c r="H272" s="16"/>
      <c r="I272" s="16"/>
      <c r="J272" s="16"/>
      <c r="K272" s="16"/>
      <c r="L272" s="94">
        <f>IF(E272&gt;A_Stammdaten!$B$10,0,G272+H272-J272)</f>
        <v>0</v>
      </c>
      <c r="M272" s="16"/>
      <c r="N272" s="16"/>
      <c r="O272" s="16"/>
      <c r="P272" s="54">
        <f t="shared" si="96"/>
        <v>0</v>
      </c>
      <c r="Q272" s="33"/>
      <c r="R272" s="33"/>
      <c r="S272" s="33"/>
      <c r="T272" s="33"/>
      <c r="U272" s="33"/>
      <c r="V272" s="33"/>
      <c r="W272" s="55" t="str">
        <f t="shared" si="97"/>
        <v>-</v>
      </c>
      <c r="X272" s="55" t="str">
        <f t="shared" si="98"/>
        <v>-</v>
      </c>
      <c r="Y272" s="55">
        <f>IF(ISBLANK($D272),0,VLOOKUP($D272,Listen!$A$2:$C$45,2,FALSE))</f>
        <v>0</v>
      </c>
      <c r="Z272" s="55">
        <f>IF(ISBLANK($D272),0,VLOOKUP($D272,Listen!$A$2:$C$45,3,FALSE))</f>
        <v>0</v>
      </c>
      <c r="AA272" s="45">
        <f t="shared" si="109"/>
        <v>0</v>
      </c>
      <c r="AB272" s="45">
        <f t="shared" si="109"/>
        <v>0</v>
      </c>
      <c r="AC272" s="45">
        <f>IFERROR(IF(OR($R272&lt;&gt;"Ja",VLOOKUP($D272,Listen!$A$2:$F$45,5,0)="Nein",E272&lt;IF(D272="LNG Anbindungsanlagen gemäß separater Festlegung",2022,2023)),$Y272,$W272),0)</f>
        <v>0</v>
      </c>
      <c r="AD272" s="45">
        <f>IFERROR(IF(OR($R272&lt;&gt;"Ja",VLOOKUP($D272,Listen!$A$2:$F$45,5,0)="Nein",E272&lt;IF(D272="LNG Anbindungsanlagen gemäß separater Festlegung",2022,2023)),$Y272,$W272),0)</f>
        <v>0</v>
      </c>
      <c r="AE272" s="45">
        <f>IFERROR(IF(OR($S272&lt;&gt;"Ja",VLOOKUP($D272,Listen!$A$2:$F$45,6,0)="Nein"),$Y272,$X272),0)</f>
        <v>0</v>
      </c>
      <c r="AF272" s="45">
        <f>IFERROR(IF(OR($S272&lt;&gt;"Ja",VLOOKUP($D272,Listen!$A$2:$F$45,6,0)="Nein"),$Y272,$X272),0)</f>
        <v>0</v>
      </c>
      <c r="AG272" s="45">
        <f>IFERROR(IF(OR($S272&lt;&gt;"Ja",VLOOKUP($D272,Listen!$A$2:$F$45,6,0)="Nein"),$Y272,$X272),0)</f>
        <v>0</v>
      </c>
      <c r="AH272" s="47">
        <f t="shared" si="110"/>
        <v>0</v>
      </c>
      <c r="AI272" s="122">
        <f>IFERROR(IF(VLOOKUP($D272,Listen!$A$2:$F$45,6,0)="Ja",MAX(BC272:BD272),D_SAV!$BC272),0)</f>
        <v>0</v>
      </c>
      <c r="AJ272" s="47">
        <f t="shared" si="111"/>
        <v>0</v>
      </c>
      <c r="AL272" s="262">
        <f t="shared" si="112"/>
        <v>0</v>
      </c>
      <c r="AM272" s="129">
        <f t="shared" si="99"/>
        <v>0</v>
      </c>
      <c r="AN272" s="263">
        <f t="shared" si="113"/>
        <v>0</v>
      </c>
      <c r="AO272" s="262">
        <f t="shared" si="100"/>
        <v>0</v>
      </c>
      <c r="AP272" s="129">
        <f t="shared" si="101"/>
        <v>0</v>
      </c>
      <c r="AQ272" s="263">
        <f t="shared" si="114"/>
        <v>0</v>
      </c>
      <c r="AR272" s="262">
        <f t="shared" si="102"/>
        <v>0</v>
      </c>
      <c r="AS272" s="129">
        <f t="shared" si="103"/>
        <v>0</v>
      </c>
      <c r="AT272" s="263">
        <f t="shared" si="115"/>
        <v>0</v>
      </c>
      <c r="AU272" s="262">
        <f t="shared" si="104"/>
        <v>0</v>
      </c>
      <c r="AV272" s="129">
        <f t="shared" si="105"/>
        <v>0</v>
      </c>
      <c r="AW272" s="263">
        <f t="shared" si="116"/>
        <v>0</v>
      </c>
      <c r="AX272" s="262">
        <f t="shared" si="106"/>
        <v>0</v>
      </c>
      <c r="AY272" s="129">
        <f t="shared" si="107"/>
        <v>0</v>
      </c>
      <c r="AZ272" s="129">
        <f t="shared" si="117"/>
        <v>0</v>
      </c>
      <c r="BA272" s="263">
        <f>IFERROR(IF(VLOOKUP($D272,Listen!$A$2:$F$45,6,0)="Ja",AX272-MAX(AY272:AZ272),AX272-AY272),0)</f>
        <v>0</v>
      </c>
      <c r="BB272" s="262">
        <f t="shared" si="118"/>
        <v>0</v>
      </c>
      <c r="BC272" s="129">
        <f t="shared" si="108"/>
        <v>0</v>
      </c>
      <c r="BD272" s="129">
        <f t="shared" si="119"/>
        <v>0</v>
      </c>
      <c r="BE272" s="263">
        <f>IFERROR(IF(VLOOKUP($D272,Listen!$A$2:$F$45,6,0)="Ja",BB272-MAX(BC272:BD272),BB272-BC272),0)</f>
        <v>0</v>
      </c>
    </row>
    <row r="273" spans="1:57" x14ac:dyDescent="0.25">
      <c r="A273" s="189">
        <v>269</v>
      </c>
      <c r="B273" s="135" t="str">
        <f>IF(AND(E273&lt;&gt;0,D273&lt;&gt;0,F273&lt;&gt;0),IF(C273&lt;&gt;0,CONCATENATE(C273,"-AGr",VLOOKUP(D273,Listen!$A$2:$D$45,4,FALSE),"-",E273,"-",F273,),CONCATENATE("AGr",VLOOKUP(D273,Listen!$A$2:$D$45,4,FALSE),"-",E273,"-",F273)),"keine vollständige ID")</f>
        <v>keine vollständige ID</v>
      </c>
      <c r="C273" s="126"/>
      <c r="D273" s="275"/>
      <c r="E273" s="33"/>
      <c r="F273" s="130"/>
      <c r="G273" s="16"/>
      <c r="H273" s="16"/>
      <c r="I273" s="16"/>
      <c r="J273" s="16"/>
      <c r="K273" s="16"/>
      <c r="L273" s="94">
        <f>IF(E273&gt;A_Stammdaten!$B$10,0,G273+H273-J273)</f>
        <v>0</v>
      </c>
      <c r="M273" s="16"/>
      <c r="N273" s="16"/>
      <c r="O273" s="16"/>
      <c r="P273" s="54">
        <f t="shared" si="96"/>
        <v>0</v>
      </c>
      <c r="Q273" s="33"/>
      <c r="R273" s="33"/>
      <c r="S273" s="33"/>
      <c r="T273" s="33"/>
      <c r="U273" s="33"/>
      <c r="V273" s="33"/>
      <c r="W273" s="55" t="str">
        <f t="shared" si="97"/>
        <v>-</v>
      </c>
      <c r="X273" s="55" t="str">
        <f t="shared" si="98"/>
        <v>-</v>
      </c>
      <c r="Y273" s="55">
        <f>IF(ISBLANK($D273),0,VLOOKUP($D273,Listen!$A$2:$C$45,2,FALSE))</f>
        <v>0</v>
      </c>
      <c r="Z273" s="55">
        <f>IF(ISBLANK($D273),0,VLOOKUP($D273,Listen!$A$2:$C$45,3,FALSE))</f>
        <v>0</v>
      </c>
      <c r="AA273" s="45">
        <f t="shared" si="109"/>
        <v>0</v>
      </c>
      <c r="AB273" s="45">
        <f t="shared" si="109"/>
        <v>0</v>
      </c>
      <c r="AC273" s="45">
        <f>IFERROR(IF(OR($R273&lt;&gt;"Ja",VLOOKUP($D273,Listen!$A$2:$F$45,5,0)="Nein",E273&lt;IF(D273="LNG Anbindungsanlagen gemäß separater Festlegung",2022,2023)),$Y273,$W273),0)</f>
        <v>0</v>
      </c>
      <c r="AD273" s="45">
        <f>IFERROR(IF(OR($R273&lt;&gt;"Ja",VLOOKUP($D273,Listen!$A$2:$F$45,5,0)="Nein",E273&lt;IF(D273="LNG Anbindungsanlagen gemäß separater Festlegung",2022,2023)),$Y273,$W273),0)</f>
        <v>0</v>
      </c>
      <c r="AE273" s="45">
        <f>IFERROR(IF(OR($S273&lt;&gt;"Ja",VLOOKUP($D273,Listen!$A$2:$F$45,6,0)="Nein"),$Y273,$X273),0)</f>
        <v>0</v>
      </c>
      <c r="AF273" s="45">
        <f>IFERROR(IF(OR($S273&lt;&gt;"Ja",VLOOKUP($D273,Listen!$A$2:$F$45,6,0)="Nein"),$Y273,$X273),0)</f>
        <v>0</v>
      </c>
      <c r="AG273" s="45">
        <f>IFERROR(IF(OR($S273&lt;&gt;"Ja",VLOOKUP($D273,Listen!$A$2:$F$45,6,0)="Nein"),$Y273,$X273),0)</f>
        <v>0</v>
      </c>
      <c r="AH273" s="47">
        <f t="shared" si="110"/>
        <v>0</v>
      </c>
      <c r="AI273" s="122">
        <f>IFERROR(IF(VLOOKUP($D273,Listen!$A$2:$F$45,6,0)="Ja",MAX(BC273:BD273),D_SAV!$BC273),0)</f>
        <v>0</v>
      </c>
      <c r="AJ273" s="47">
        <f t="shared" si="111"/>
        <v>0</v>
      </c>
      <c r="AL273" s="262">
        <f t="shared" si="112"/>
        <v>0</v>
      </c>
      <c r="AM273" s="129">
        <f t="shared" si="99"/>
        <v>0</v>
      </c>
      <c r="AN273" s="263">
        <f t="shared" si="113"/>
        <v>0</v>
      </c>
      <c r="AO273" s="262">
        <f t="shared" si="100"/>
        <v>0</v>
      </c>
      <c r="AP273" s="129">
        <f t="shared" si="101"/>
        <v>0</v>
      </c>
      <c r="AQ273" s="263">
        <f t="shared" si="114"/>
        <v>0</v>
      </c>
      <c r="AR273" s="262">
        <f t="shared" si="102"/>
        <v>0</v>
      </c>
      <c r="AS273" s="129">
        <f t="shared" si="103"/>
        <v>0</v>
      </c>
      <c r="AT273" s="263">
        <f t="shared" si="115"/>
        <v>0</v>
      </c>
      <c r="AU273" s="262">
        <f t="shared" si="104"/>
        <v>0</v>
      </c>
      <c r="AV273" s="129">
        <f t="shared" si="105"/>
        <v>0</v>
      </c>
      <c r="AW273" s="263">
        <f t="shared" si="116"/>
        <v>0</v>
      </c>
      <c r="AX273" s="262">
        <f t="shared" si="106"/>
        <v>0</v>
      </c>
      <c r="AY273" s="129">
        <f t="shared" si="107"/>
        <v>0</v>
      </c>
      <c r="AZ273" s="129">
        <f t="shared" si="117"/>
        <v>0</v>
      </c>
      <c r="BA273" s="263">
        <f>IFERROR(IF(VLOOKUP($D273,Listen!$A$2:$F$45,6,0)="Ja",AX273-MAX(AY273:AZ273),AX273-AY273),0)</f>
        <v>0</v>
      </c>
      <c r="BB273" s="262">
        <f t="shared" si="118"/>
        <v>0</v>
      </c>
      <c r="BC273" s="129">
        <f t="shared" si="108"/>
        <v>0</v>
      </c>
      <c r="BD273" s="129">
        <f t="shared" si="119"/>
        <v>0</v>
      </c>
      <c r="BE273" s="263">
        <f>IFERROR(IF(VLOOKUP($D273,Listen!$A$2:$F$45,6,0)="Ja",BB273-MAX(BC273:BD273),BB273-BC273),0)</f>
        <v>0</v>
      </c>
    </row>
    <row r="274" spans="1:57" x14ac:dyDescent="0.25">
      <c r="A274" s="189">
        <v>270</v>
      </c>
      <c r="B274" s="135" t="str">
        <f>IF(AND(E274&lt;&gt;0,D274&lt;&gt;0,F274&lt;&gt;0),IF(C274&lt;&gt;0,CONCATENATE(C274,"-AGr",VLOOKUP(D274,Listen!$A$2:$D$45,4,FALSE),"-",E274,"-",F274,),CONCATENATE("AGr",VLOOKUP(D274,Listen!$A$2:$D$45,4,FALSE),"-",E274,"-",F274)),"keine vollständige ID")</f>
        <v>keine vollständige ID</v>
      </c>
      <c r="C274" s="126"/>
      <c r="D274" s="275"/>
      <c r="E274" s="33"/>
      <c r="F274" s="130"/>
      <c r="G274" s="16"/>
      <c r="H274" s="16"/>
      <c r="I274" s="16"/>
      <c r="J274" s="16"/>
      <c r="K274" s="16"/>
      <c r="L274" s="94">
        <f>IF(E274&gt;A_Stammdaten!$B$10,0,G274+H274-J274)</f>
        <v>0</v>
      </c>
      <c r="M274" s="16"/>
      <c r="N274" s="16"/>
      <c r="O274" s="16"/>
      <c r="P274" s="54">
        <f t="shared" si="96"/>
        <v>0</v>
      </c>
      <c r="Q274" s="33"/>
      <c r="R274" s="33"/>
      <c r="S274" s="33"/>
      <c r="T274" s="33"/>
      <c r="U274" s="33"/>
      <c r="V274" s="33"/>
      <c r="W274" s="55" t="str">
        <f t="shared" si="97"/>
        <v>-</v>
      </c>
      <c r="X274" s="55" t="str">
        <f t="shared" si="98"/>
        <v>-</v>
      </c>
      <c r="Y274" s="55">
        <f>IF(ISBLANK($D274),0,VLOOKUP($D274,Listen!$A$2:$C$45,2,FALSE))</f>
        <v>0</v>
      </c>
      <c r="Z274" s="55">
        <f>IF(ISBLANK($D274),0,VLOOKUP($D274,Listen!$A$2:$C$45,3,FALSE))</f>
        <v>0</v>
      </c>
      <c r="AA274" s="45">
        <f t="shared" si="109"/>
        <v>0</v>
      </c>
      <c r="AB274" s="45">
        <f t="shared" si="109"/>
        <v>0</v>
      </c>
      <c r="AC274" s="45">
        <f>IFERROR(IF(OR($R274&lt;&gt;"Ja",VLOOKUP($D274,Listen!$A$2:$F$45,5,0)="Nein",E274&lt;IF(D274="LNG Anbindungsanlagen gemäß separater Festlegung",2022,2023)),$Y274,$W274),0)</f>
        <v>0</v>
      </c>
      <c r="AD274" s="45">
        <f>IFERROR(IF(OR($R274&lt;&gt;"Ja",VLOOKUP($D274,Listen!$A$2:$F$45,5,0)="Nein",E274&lt;IF(D274="LNG Anbindungsanlagen gemäß separater Festlegung",2022,2023)),$Y274,$W274),0)</f>
        <v>0</v>
      </c>
      <c r="AE274" s="45">
        <f>IFERROR(IF(OR($S274&lt;&gt;"Ja",VLOOKUP($D274,Listen!$A$2:$F$45,6,0)="Nein"),$Y274,$X274),0)</f>
        <v>0</v>
      </c>
      <c r="AF274" s="45">
        <f>IFERROR(IF(OR($S274&lt;&gt;"Ja",VLOOKUP($D274,Listen!$A$2:$F$45,6,0)="Nein"),$Y274,$X274),0)</f>
        <v>0</v>
      </c>
      <c r="AG274" s="45">
        <f>IFERROR(IF(OR($S274&lt;&gt;"Ja",VLOOKUP($D274,Listen!$A$2:$F$45,6,0)="Nein"),$Y274,$X274),0)</f>
        <v>0</v>
      </c>
      <c r="AH274" s="47">
        <f t="shared" si="110"/>
        <v>0</v>
      </c>
      <c r="AI274" s="122">
        <f>IFERROR(IF(VLOOKUP($D274,Listen!$A$2:$F$45,6,0)="Ja",MAX(BC274:BD274),D_SAV!$BC274),0)</f>
        <v>0</v>
      </c>
      <c r="AJ274" s="47">
        <f t="shared" si="111"/>
        <v>0</v>
      </c>
      <c r="AL274" s="262">
        <f t="shared" si="112"/>
        <v>0</v>
      </c>
      <c r="AM274" s="129">
        <f t="shared" si="99"/>
        <v>0</v>
      </c>
      <c r="AN274" s="263">
        <f t="shared" si="113"/>
        <v>0</v>
      </c>
      <c r="AO274" s="262">
        <f t="shared" si="100"/>
        <v>0</v>
      </c>
      <c r="AP274" s="129">
        <f t="shared" si="101"/>
        <v>0</v>
      </c>
      <c r="AQ274" s="263">
        <f t="shared" si="114"/>
        <v>0</v>
      </c>
      <c r="AR274" s="262">
        <f t="shared" si="102"/>
        <v>0</v>
      </c>
      <c r="AS274" s="129">
        <f t="shared" si="103"/>
        <v>0</v>
      </c>
      <c r="AT274" s="263">
        <f t="shared" si="115"/>
        <v>0</v>
      </c>
      <c r="AU274" s="262">
        <f t="shared" si="104"/>
        <v>0</v>
      </c>
      <c r="AV274" s="129">
        <f t="shared" si="105"/>
        <v>0</v>
      </c>
      <c r="AW274" s="263">
        <f t="shared" si="116"/>
        <v>0</v>
      </c>
      <c r="AX274" s="262">
        <f t="shared" si="106"/>
        <v>0</v>
      </c>
      <c r="AY274" s="129">
        <f t="shared" si="107"/>
        <v>0</v>
      </c>
      <c r="AZ274" s="129">
        <f t="shared" si="117"/>
        <v>0</v>
      </c>
      <c r="BA274" s="263">
        <f>IFERROR(IF(VLOOKUP($D274,Listen!$A$2:$F$45,6,0)="Ja",AX274-MAX(AY274:AZ274),AX274-AY274),0)</f>
        <v>0</v>
      </c>
      <c r="BB274" s="262">
        <f t="shared" si="118"/>
        <v>0</v>
      </c>
      <c r="BC274" s="129">
        <f t="shared" si="108"/>
        <v>0</v>
      </c>
      <c r="BD274" s="129">
        <f t="shared" si="119"/>
        <v>0</v>
      </c>
      <c r="BE274" s="263">
        <f>IFERROR(IF(VLOOKUP($D274,Listen!$A$2:$F$45,6,0)="Ja",BB274-MAX(BC274:BD274),BB274-BC274),0)</f>
        <v>0</v>
      </c>
    </row>
    <row r="275" spans="1:57" x14ac:dyDescent="0.25">
      <c r="A275" s="189">
        <v>271</v>
      </c>
      <c r="B275" s="135" t="str">
        <f>IF(AND(E275&lt;&gt;0,D275&lt;&gt;0,F275&lt;&gt;0),IF(C275&lt;&gt;0,CONCATENATE(C275,"-AGr",VLOOKUP(D275,Listen!$A$2:$D$45,4,FALSE),"-",E275,"-",F275,),CONCATENATE("AGr",VLOOKUP(D275,Listen!$A$2:$D$45,4,FALSE),"-",E275,"-",F275)),"keine vollständige ID")</f>
        <v>keine vollständige ID</v>
      </c>
      <c r="C275" s="126"/>
      <c r="D275" s="275"/>
      <c r="E275" s="33"/>
      <c r="F275" s="130"/>
      <c r="G275" s="16"/>
      <c r="H275" s="16"/>
      <c r="I275" s="16"/>
      <c r="J275" s="16"/>
      <c r="K275" s="16"/>
      <c r="L275" s="94">
        <f>IF(E275&gt;A_Stammdaten!$B$10,0,G275+H275-J275)</f>
        <v>0</v>
      </c>
      <c r="M275" s="16"/>
      <c r="N275" s="16"/>
      <c r="O275" s="16"/>
      <c r="P275" s="54">
        <f t="shared" si="96"/>
        <v>0</v>
      </c>
      <c r="Q275" s="33"/>
      <c r="R275" s="33"/>
      <c r="S275" s="33"/>
      <c r="T275" s="33"/>
      <c r="U275" s="33"/>
      <c r="V275" s="33"/>
      <c r="W275" s="55" t="str">
        <f t="shared" si="97"/>
        <v>-</v>
      </c>
      <c r="X275" s="55" t="str">
        <f t="shared" si="98"/>
        <v>-</v>
      </c>
      <c r="Y275" s="55">
        <f>IF(ISBLANK($D275),0,VLOOKUP($D275,Listen!$A$2:$C$45,2,FALSE))</f>
        <v>0</v>
      </c>
      <c r="Z275" s="55">
        <f>IF(ISBLANK($D275),0,VLOOKUP($D275,Listen!$A$2:$C$45,3,FALSE))</f>
        <v>0</v>
      </c>
      <c r="AA275" s="45">
        <f t="shared" si="109"/>
        <v>0</v>
      </c>
      <c r="AB275" s="45">
        <f t="shared" si="109"/>
        <v>0</v>
      </c>
      <c r="AC275" s="45">
        <f>IFERROR(IF(OR($R275&lt;&gt;"Ja",VLOOKUP($D275,Listen!$A$2:$F$45,5,0)="Nein",E275&lt;IF(D275="LNG Anbindungsanlagen gemäß separater Festlegung",2022,2023)),$Y275,$W275),0)</f>
        <v>0</v>
      </c>
      <c r="AD275" s="45">
        <f>IFERROR(IF(OR($R275&lt;&gt;"Ja",VLOOKUP($D275,Listen!$A$2:$F$45,5,0)="Nein",E275&lt;IF(D275="LNG Anbindungsanlagen gemäß separater Festlegung",2022,2023)),$Y275,$W275),0)</f>
        <v>0</v>
      </c>
      <c r="AE275" s="45">
        <f>IFERROR(IF(OR($S275&lt;&gt;"Ja",VLOOKUP($D275,Listen!$A$2:$F$45,6,0)="Nein"),$Y275,$X275),0)</f>
        <v>0</v>
      </c>
      <c r="AF275" s="45">
        <f>IFERROR(IF(OR($S275&lt;&gt;"Ja",VLOOKUP($D275,Listen!$A$2:$F$45,6,0)="Nein"),$Y275,$X275),0)</f>
        <v>0</v>
      </c>
      <c r="AG275" s="45">
        <f>IFERROR(IF(OR($S275&lt;&gt;"Ja",VLOOKUP($D275,Listen!$A$2:$F$45,6,0)="Nein"),$Y275,$X275),0)</f>
        <v>0</v>
      </c>
      <c r="AH275" s="47">
        <f t="shared" si="110"/>
        <v>0</v>
      </c>
      <c r="AI275" s="122">
        <f>IFERROR(IF(VLOOKUP($D275,Listen!$A$2:$F$45,6,0)="Ja",MAX(BC275:BD275),D_SAV!$BC275),0)</f>
        <v>0</v>
      </c>
      <c r="AJ275" s="47">
        <f t="shared" si="111"/>
        <v>0</v>
      </c>
      <c r="AL275" s="262">
        <f t="shared" si="112"/>
        <v>0</v>
      </c>
      <c r="AM275" s="129">
        <f t="shared" si="99"/>
        <v>0</v>
      </c>
      <c r="AN275" s="263">
        <f t="shared" si="113"/>
        <v>0</v>
      </c>
      <c r="AO275" s="262">
        <f t="shared" si="100"/>
        <v>0</v>
      </c>
      <c r="AP275" s="129">
        <f t="shared" si="101"/>
        <v>0</v>
      </c>
      <c r="AQ275" s="263">
        <f t="shared" si="114"/>
        <v>0</v>
      </c>
      <c r="AR275" s="262">
        <f t="shared" si="102"/>
        <v>0</v>
      </c>
      <c r="AS275" s="129">
        <f t="shared" si="103"/>
        <v>0</v>
      </c>
      <c r="AT275" s="263">
        <f t="shared" si="115"/>
        <v>0</v>
      </c>
      <c r="AU275" s="262">
        <f t="shared" si="104"/>
        <v>0</v>
      </c>
      <c r="AV275" s="129">
        <f t="shared" si="105"/>
        <v>0</v>
      </c>
      <c r="AW275" s="263">
        <f t="shared" si="116"/>
        <v>0</v>
      </c>
      <c r="AX275" s="262">
        <f t="shared" si="106"/>
        <v>0</v>
      </c>
      <c r="AY275" s="129">
        <f t="shared" si="107"/>
        <v>0</v>
      </c>
      <c r="AZ275" s="129">
        <f t="shared" si="117"/>
        <v>0</v>
      </c>
      <c r="BA275" s="263">
        <f>IFERROR(IF(VLOOKUP($D275,Listen!$A$2:$F$45,6,0)="Ja",AX275-MAX(AY275:AZ275),AX275-AY275),0)</f>
        <v>0</v>
      </c>
      <c r="BB275" s="262">
        <f t="shared" si="118"/>
        <v>0</v>
      </c>
      <c r="BC275" s="129">
        <f t="shared" si="108"/>
        <v>0</v>
      </c>
      <c r="BD275" s="129">
        <f t="shared" si="119"/>
        <v>0</v>
      </c>
      <c r="BE275" s="263">
        <f>IFERROR(IF(VLOOKUP($D275,Listen!$A$2:$F$45,6,0)="Ja",BB275-MAX(BC275:BD275),BB275-BC275),0)</f>
        <v>0</v>
      </c>
    </row>
    <row r="276" spans="1:57" x14ac:dyDescent="0.25">
      <c r="A276" s="189">
        <v>272</v>
      </c>
      <c r="B276" s="135" t="str">
        <f>IF(AND(E276&lt;&gt;0,D276&lt;&gt;0,F276&lt;&gt;0),IF(C276&lt;&gt;0,CONCATENATE(C276,"-AGr",VLOOKUP(D276,Listen!$A$2:$D$45,4,FALSE),"-",E276,"-",F276,),CONCATENATE("AGr",VLOOKUP(D276,Listen!$A$2:$D$45,4,FALSE),"-",E276,"-",F276)),"keine vollständige ID")</f>
        <v>keine vollständige ID</v>
      </c>
      <c r="C276" s="126"/>
      <c r="D276" s="275"/>
      <c r="E276" s="33"/>
      <c r="F276" s="130"/>
      <c r="G276" s="16"/>
      <c r="H276" s="16"/>
      <c r="I276" s="16"/>
      <c r="J276" s="16"/>
      <c r="K276" s="16"/>
      <c r="L276" s="94">
        <f>IF(E276&gt;A_Stammdaten!$B$10,0,G276+H276-J276)</f>
        <v>0</v>
      </c>
      <c r="M276" s="16"/>
      <c r="N276" s="16"/>
      <c r="O276" s="16"/>
      <c r="P276" s="54">
        <f t="shared" si="96"/>
        <v>0</v>
      </c>
      <c r="Q276" s="33"/>
      <c r="R276" s="33"/>
      <c r="S276" s="33"/>
      <c r="T276" s="33"/>
      <c r="U276" s="33"/>
      <c r="V276" s="33"/>
      <c r="W276" s="55" t="str">
        <f t="shared" si="97"/>
        <v>-</v>
      </c>
      <c r="X276" s="55" t="str">
        <f t="shared" si="98"/>
        <v>-</v>
      </c>
      <c r="Y276" s="55">
        <f>IF(ISBLANK($D276),0,VLOOKUP($D276,Listen!$A$2:$C$45,2,FALSE))</f>
        <v>0</v>
      </c>
      <c r="Z276" s="55">
        <f>IF(ISBLANK($D276),0,VLOOKUP($D276,Listen!$A$2:$C$45,3,FALSE))</f>
        <v>0</v>
      </c>
      <c r="AA276" s="45">
        <f t="shared" si="109"/>
        <v>0</v>
      </c>
      <c r="AB276" s="45">
        <f t="shared" si="109"/>
        <v>0</v>
      </c>
      <c r="AC276" s="45">
        <f>IFERROR(IF(OR($R276&lt;&gt;"Ja",VLOOKUP($D276,Listen!$A$2:$F$45,5,0)="Nein",E276&lt;IF(D276="LNG Anbindungsanlagen gemäß separater Festlegung",2022,2023)),$Y276,$W276),0)</f>
        <v>0</v>
      </c>
      <c r="AD276" s="45">
        <f>IFERROR(IF(OR($R276&lt;&gt;"Ja",VLOOKUP($D276,Listen!$A$2:$F$45,5,0)="Nein",E276&lt;IF(D276="LNG Anbindungsanlagen gemäß separater Festlegung",2022,2023)),$Y276,$W276),0)</f>
        <v>0</v>
      </c>
      <c r="AE276" s="45">
        <f>IFERROR(IF(OR($S276&lt;&gt;"Ja",VLOOKUP($D276,Listen!$A$2:$F$45,6,0)="Nein"),$Y276,$X276),0)</f>
        <v>0</v>
      </c>
      <c r="AF276" s="45">
        <f>IFERROR(IF(OR($S276&lt;&gt;"Ja",VLOOKUP($D276,Listen!$A$2:$F$45,6,0)="Nein"),$Y276,$X276),0)</f>
        <v>0</v>
      </c>
      <c r="AG276" s="45">
        <f>IFERROR(IF(OR($S276&lt;&gt;"Ja",VLOOKUP($D276,Listen!$A$2:$F$45,6,0)="Nein"),$Y276,$X276),0)</f>
        <v>0</v>
      </c>
      <c r="AH276" s="47">
        <f t="shared" si="110"/>
        <v>0</v>
      </c>
      <c r="AI276" s="122">
        <f>IFERROR(IF(VLOOKUP($D276,Listen!$A$2:$F$45,6,0)="Ja",MAX(BC276:BD276),D_SAV!$BC276),0)</f>
        <v>0</v>
      </c>
      <c r="AJ276" s="47">
        <f t="shared" si="111"/>
        <v>0</v>
      </c>
      <c r="AL276" s="262">
        <f t="shared" si="112"/>
        <v>0</v>
      </c>
      <c r="AM276" s="129">
        <f t="shared" si="99"/>
        <v>0</v>
      </c>
      <c r="AN276" s="263">
        <f t="shared" si="113"/>
        <v>0</v>
      </c>
      <c r="AO276" s="262">
        <f t="shared" si="100"/>
        <v>0</v>
      </c>
      <c r="AP276" s="129">
        <f t="shared" si="101"/>
        <v>0</v>
      </c>
      <c r="AQ276" s="263">
        <f t="shared" si="114"/>
        <v>0</v>
      </c>
      <c r="AR276" s="262">
        <f t="shared" si="102"/>
        <v>0</v>
      </c>
      <c r="AS276" s="129">
        <f t="shared" si="103"/>
        <v>0</v>
      </c>
      <c r="AT276" s="263">
        <f t="shared" si="115"/>
        <v>0</v>
      </c>
      <c r="AU276" s="262">
        <f t="shared" si="104"/>
        <v>0</v>
      </c>
      <c r="AV276" s="129">
        <f t="shared" si="105"/>
        <v>0</v>
      </c>
      <c r="AW276" s="263">
        <f t="shared" si="116"/>
        <v>0</v>
      </c>
      <c r="AX276" s="262">
        <f t="shared" si="106"/>
        <v>0</v>
      </c>
      <c r="AY276" s="129">
        <f t="shared" si="107"/>
        <v>0</v>
      </c>
      <c r="AZ276" s="129">
        <f t="shared" si="117"/>
        <v>0</v>
      </c>
      <c r="BA276" s="263">
        <f>IFERROR(IF(VLOOKUP($D276,Listen!$A$2:$F$45,6,0)="Ja",AX276-MAX(AY276:AZ276),AX276-AY276),0)</f>
        <v>0</v>
      </c>
      <c r="BB276" s="262">
        <f t="shared" si="118"/>
        <v>0</v>
      </c>
      <c r="BC276" s="129">
        <f t="shared" si="108"/>
        <v>0</v>
      </c>
      <c r="BD276" s="129">
        <f t="shared" si="119"/>
        <v>0</v>
      </c>
      <c r="BE276" s="263">
        <f>IFERROR(IF(VLOOKUP($D276,Listen!$A$2:$F$45,6,0)="Ja",BB276-MAX(BC276:BD276),BB276-BC276),0)</f>
        <v>0</v>
      </c>
    </row>
    <row r="277" spans="1:57" x14ac:dyDescent="0.25">
      <c r="A277" s="189">
        <v>273</v>
      </c>
      <c r="B277" s="135" t="str">
        <f>IF(AND(E277&lt;&gt;0,D277&lt;&gt;0,F277&lt;&gt;0),IF(C277&lt;&gt;0,CONCATENATE(C277,"-AGr",VLOOKUP(D277,Listen!$A$2:$D$45,4,FALSE),"-",E277,"-",F277,),CONCATENATE("AGr",VLOOKUP(D277,Listen!$A$2:$D$45,4,FALSE),"-",E277,"-",F277)),"keine vollständige ID")</f>
        <v>keine vollständige ID</v>
      </c>
      <c r="C277" s="126"/>
      <c r="D277" s="275"/>
      <c r="E277" s="33"/>
      <c r="F277" s="130"/>
      <c r="G277" s="16"/>
      <c r="H277" s="16"/>
      <c r="I277" s="16"/>
      <c r="J277" s="16"/>
      <c r="K277" s="16"/>
      <c r="L277" s="94">
        <f>IF(E277&gt;A_Stammdaten!$B$10,0,G277+H277-J277)</f>
        <v>0</v>
      </c>
      <c r="M277" s="16"/>
      <c r="N277" s="16"/>
      <c r="O277" s="16"/>
      <c r="P277" s="54">
        <f t="shared" si="96"/>
        <v>0</v>
      </c>
      <c r="Q277" s="33"/>
      <c r="R277" s="33"/>
      <c r="S277" s="33"/>
      <c r="T277" s="33"/>
      <c r="U277" s="33"/>
      <c r="V277" s="33"/>
      <c r="W277" s="55" t="str">
        <f t="shared" si="97"/>
        <v>-</v>
      </c>
      <c r="X277" s="55" t="str">
        <f t="shared" si="98"/>
        <v>-</v>
      </c>
      <c r="Y277" s="55">
        <f>IF(ISBLANK($D277),0,VLOOKUP($D277,Listen!$A$2:$C$45,2,FALSE))</f>
        <v>0</v>
      </c>
      <c r="Z277" s="55">
        <f>IF(ISBLANK($D277),0,VLOOKUP($D277,Listen!$A$2:$C$45,3,FALSE))</f>
        <v>0</v>
      </c>
      <c r="AA277" s="45">
        <f t="shared" si="109"/>
        <v>0</v>
      </c>
      <c r="AB277" s="45">
        <f t="shared" si="109"/>
        <v>0</v>
      </c>
      <c r="AC277" s="45">
        <f>IFERROR(IF(OR($R277&lt;&gt;"Ja",VLOOKUP($D277,Listen!$A$2:$F$45,5,0)="Nein",E277&lt;IF(D277="LNG Anbindungsanlagen gemäß separater Festlegung",2022,2023)),$Y277,$W277),0)</f>
        <v>0</v>
      </c>
      <c r="AD277" s="45">
        <f>IFERROR(IF(OR($R277&lt;&gt;"Ja",VLOOKUP($D277,Listen!$A$2:$F$45,5,0)="Nein",E277&lt;IF(D277="LNG Anbindungsanlagen gemäß separater Festlegung",2022,2023)),$Y277,$W277),0)</f>
        <v>0</v>
      </c>
      <c r="AE277" s="45">
        <f>IFERROR(IF(OR($S277&lt;&gt;"Ja",VLOOKUP($D277,Listen!$A$2:$F$45,6,0)="Nein"),$Y277,$X277),0)</f>
        <v>0</v>
      </c>
      <c r="AF277" s="45">
        <f>IFERROR(IF(OR($S277&lt;&gt;"Ja",VLOOKUP($D277,Listen!$A$2:$F$45,6,0)="Nein"),$Y277,$X277),0)</f>
        <v>0</v>
      </c>
      <c r="AG277" s="45">
        <f>IFERROR(IF(OR($S277&lt;&gt;"Ja",VLOOKUP($D277,Listen!$A$2:$F$45,6,0)="Nein"),$Y277,$X277),0)</f>
        <v>0</v>
      </c>
      <c r="AH277" s="47">
        <f t="shared" si="110"/>
        <v>0</v>
      </c>
      <c r="AI277" s="122">
        <f>IFERROR(IF(VLOOKUP($D277,Listen!$A$2:$F$45,6,0)="Ja",MAX(BC277:BD277),D_SAV!$BC277),0)</f>
        <v>0</v>
      </c>
      <c r="AJ277" s="47">
        <f t="shared" si="111"/>
        <v>0</v>
      </c>
      <c r="AL277" s="262">
        <f t="shared" si="112"/>
        <v>0</v>
      </c>
      <c r="AM277" s="129">
        <f t="shared" si="99"/>
        <v>0</v>
      </c>
      <c r="AN277" s="263">
        <f t="shared" si="113"/>
        <v>0</v>
      </c>
      <c r="AO277" s="262">
        <f t="shared" si="100"/>
        <v>0</v>
      </c>
      <c r="AP277" s="129">
        <f t="shared" si="101"/>
        <v>0</v>
      </c>
      <c r="AQ277" s="263">
        <f t="shared" si="114"/>
        <v>0</v>
      </c>
      <c r="AR277" s="262">
        <f t="shared" si="102"/>
        <v>0</v>
      </c>
      <c r="AS277" s="129">
        <f t="shared" si="103"/>
        <v>0</v>
      </c>
      <c r="AT277" s="263">
        <f t="shared" si="115"/>
        <v>0</v>
      </c>
      <c r="AU277" s="262">
        <f t="shared" si="104"/>
        <v>0</v>
      </c>
      <c r="AV277" s="129">
        <f t="shared" si="105"/>
        <v>0</v>
      </c>
      <c r="AW277" s="263">
        <f t="shared" si="116"/>
        <v>0</v>
      </c>
      <c r="AX277" s="262">
        <f t="shared" si="106"/>
        <v>0</v>
      </c>
      <c r="AY277" s="129">
        <f t="shared" si="107"/>
        <v>0</v>
      </c>
      <c r="AZ277" s="129">
        <f t="shared" si="117"/>
        <v>0</v>
      </c>
      <c r="BA277" s="263">
        <f>IFERROR(IF(VLOOKUP($D277,Listen!$A$2:$F$45,6,0)="Ja",AX277-MAX(AY277:AZ277),AX277-AY277),0)</f>
        <v>0</v>
      </c>
      <c r="BB277" s="262">
        <f t="shared" si="118"/>
        <v>0</v>
      </c>
      <c r="BC277" s="129">
        <f t="shared" si="108"/>
        <v>0</v>
      </c>
      <c r="BD277" s="129">
        <f t="shared" si="119"/>
        <v>0</v>
      </c>
      <c r="BE277" s="263">
        <f>IFERROR(IF(VLOOKUP($D277,Listen!$A$2:$F$45,6,0)="Ja",BB277-MAX(BC277:BD277),BB277-BC277),0)</f>
        <v>0</v>
      </c>
    </row>
    <row r="278" spans="1:57" x14ac:dyDescent="0.25">
      <c r="A278" s="189">
        <v>274</v>
      </c>
      <c r="B278" s="135" t="str">
        <f>IF(AND(E278&lt;&gt;0,D278&lt;&gt;0,F278&lt;&gt;0),IF(C278&lt;&gt;0,CONCATENATE(C278,"-AGr",VLOOKUP(D278,Listen!$A$2:$D$45,4,FALSE),"-",E278,"-",F278,),CONCATENATE("AGr",VLOOKUP(D278,Listen!$A$2:$D$45,4,FALSE),"-",E278,"-",F278)),"keine vollständige ID")</f>
        <v>keine vollständige ID</v>
      </c>
      <c r="C278" s="126"/>
      <c r="D278" s="275"/>
      <c r="E278" s="33"/>
      <c r="F278" s="130"/>
      <c r="G278" s="16"/>
      <c r="H278" s="16"/>
      <c r="I278" s="16"/>
      <c r="J278" s="16"/>
      <c r="K278" s="16"/>
      <c r="L278" s="94">
        <f>IF(E278&gt;A_Stammdaten!$B$10,0,G278+H278-J278)</f>
        <v>0</v>
      </c>
      <c r="M278" s="16"/>
      <c r="N278" s="16"/>
      <c r="O278" s="16"/>
      <c r="P278" s="54">
        <f t="shared" si="96"/>
        <v>0</v>
      </c>
      <c r="Q278" s="33"/>
      <c r="R278" s="33"/>
      <c r="S278" s="33"/>
      <c r="T278" s="33"/>
      <c r="U278" s="33"/>
      <c r="V278" s="33"/>
      <c r="W278" s="55" t="str">
        <f t="shared" si="97"/>
        <v>-</v>
      </c>
      <c r="X278" s="55" t="str">
        <f t="shared" si="98"/>
        <v>-</v>
      </c>
      <c r="Y278" s="55">
        <f>IF(ISBLANK($D278),0,VLOOKUP($D278,Listen!$A$2:$C$45,2,FALSE))</f>
        <v>0</v>
      </c>
      <c r="Z278" s="55">
        <f>IF(ISBLANK($D278),0,VLOOKUP($D278,Listen!$A$2:$C$45,3,FALSE))</f>
        <v>0</v>
      </c>
      <c r="AA278" s="45">
        <f t="shared" si="109"/>
        <v>0</v>
      </c>
      <c r="AB278" s="45">
        <f t="shared" si="109"/>
        <v>0</v>
      </c>
      <c r="AC278" s="45">
        <f>IFERROR(IF(OR($R278&lt;&gt;"Ja",VLOOKUP($D278,Listen!$A$2:$F$45,5,0)="Nein",E278&lt;IF(D278="LNG Anbindungsanlagen gemäß separater Festlegung",2022,2023)),$Y278,$W278),0)</f>
        <v>0</v>
      </c>
      <c r="AD278" s="45">
        <f>IFERROR(IF(OR($R278&lt;&gt;"Ja",VLOOKUP($D278,Listen!$A$2:$F$45,5,0)="Nein",E278&lt;IF(D278="LNG Anbindungsanlagen gemäß separater Festlegung",2022,2023)),$Y278,$W278),0)</f>
        <v>0</v>
      </c>
      <c r="AE278" s="45">
        <f>IFERROR(IF(OR($S278&lt;&gt;"Ja",VLOOKUP($D278,Listen!$A$2:$F$45,6,0)="Nein"),$Y278,$X278),0)</f>
        <v>0</v>
      </c>
      <c r="AF278" s="45">
        <f>IFERROR(IF(OR($S278&lt;&gt;"Ja",VLOOKUP($D278,Listen!$A$2:$F$45,6,0)="Nein"),$Y278,$X278),0)</f>
        <v>0</v>
      </c>
      <c r="AG278" s="45">
        <f>IFERROR(IF(OR($S278&lt;&gt;"Ja",VLOOKUP($D278,Listen!$A$2:$F$45,6,0)="Nein"),$Y278,$X278),0)</f>
        <v>0</v>
      </c>
      <c r="AH278" s="47">
        <f t="shared" si="110"/>
        <v>0</v>
      </c>
      <c r="AI278" s="122">
        <f>IFERROR(IF(VLOOKUP($D278,Listen!$A$2:$F$45,6,0)="Ja",MAX(BC278:BD278),D_SAV!$BC278),0)</f>
        <v>0</v>
      </c>
      <c r="AJ278" s="47">
        <f t="shared" si="111"/>
        <v>0</v>
      </c>
      <c r="AL278" s="262">
        <f t="shared" si="112"/>
        <v>0</v>
      </c>
      <c r="AM278" s="129">
        <f t="shared" si="99"/>
        <v>0</v>
      </c>
      <c r="AN278" s="263">
        <f t="shared" si="113"/>
        <v>0</v>
      </c>
      <c r="AO278" s="262">
        <f t="shared" si="100"/>
        <v>0</v>
      </c>
      <c r="AP278" s="129">
        <f t="shared" si="101"/>
        <v>0</v>
      </c>
      <c r="AQ278" s="263">
        <f t="shared" si="114"/>
        <v>0</v>
      </c>
      <c r="AR278" s="262">
        <f t="shared" si="102"/>
        <v>0</v>
      </c>
      <c r="AS278" s="129">
        <f t="shared" si="103"/>
        <v>0</v>
      </c>
      <c r="AT278" s="263">
        <f t="shared" si="115"/>
        <v>0</v>
      </c>
      <c r="AU278" s="262">
        <f t="shared" si="104"/>
        <v>0</v>
      </c>
      <c r="AV278" s="129">
        <f t="shared" si="105"/>
        <v>0</v>
      </c>
      <c r="AW278" s="263">
        <f t="shared" si="116"/>
        <v>0</v>
      </c>
      <c r="AX278" s="262">
        <f t="shared" si="106"/>
        <v>0</v>
      </c>
      <c r="AY278" s="129">
        <f t="shared" si="107"/>
        <v>0</v>
      </c>
      <c r="AZ278" s="129">
        <f t="shared" si="117"/>
        <v>0</v>
      </c>
      <c r="BA278" s="263">
        <f>IFERROR(IF(VLOOKUP($D278,Listen!$A$2:$F$45,6,0)="Ja",AX278-MAX(AY278:AZ278),AX278-AY278),0)</f>
        <v>0</v>
      </c>
      <c r="BB278" s="262">
        <f t="shared" si="118"/>
        <v>0</v>
      </c>
      <c r="BC278" s="129">
        <f t="shared" si="108"/>
        <v>0</v>
      </c>
      <c r="BD278" s="129">
        <f t="shared" si="119"/>
        <v>0</v>
      </c>
      <c r="BE278" s="263">
        <f>IFERROR(IF(VLOOKUP($D278,Listen!$A$2:$F$45,6,0)="Ja",BB278-MAX(BC278:BD278),BB278-BC278),0)</f>
        <v>0</v>
      </c>
    </row>
    <row r="279" spans="1:57" x14ac:dyDescent="0.25">
      <c r="A279" s="189">
        <v>275</v>
      </c>
      <c r="B279" s="135" t="str">
        <f>IF(AND(E279&lt;&gt;0,D279&lt;&gt;0,F279&lt;&gt;0),IF(C279&lt;&gt;0,CONCATENATE(C279,"-AGr",VLOOKUP(D279,Listen!$A$2:$D$45,4,FALSE),"-",E279,"-",F279,),CONCATENATE("AGr",VLOOKUP(D279,Listen!$A$2:$D$45,4,FALSE),"-",E279,"-",F279)),"keine vollständige ID")</f>
        <v>keine vollständige ID</v>
      </c>
      <c r="C279" s="126"/>
      <c r="D279" s="275"/>
      <c r="E279" s="33"/>
      <c r="F279" s="130"/>
      <c r="G279" s="16"/>
      <c r="H279" s="16"/>
      <c r="I279" s="16"/>
      <c r="J279" s="16"/>
      <c r="K279" s="16"/>
      <c r="L279" s="94">
        <f>IF(E279&gt;A_Stammdaten!$B$10,0,G279+H279-J279)</f>
        <v>0</v>
      </c>
      <c r="M279" s="16"/>
      <c r="N279" s="16"/>
      <c r="O279" s="16"/>
      <c r="P279" s="54">
        <f t="shared" si="96"/>
        <v>0</v>
      </c>
      <c r="Q279" s="33"/>
      <c r="R279" s="33"/>
      <c r="S279" s="33"/>
      <c r="T279" s="33"/>
      <c r="U279" s="33"/>
      <c r="V279" s="33"/>
      <c r="W279" s="55" t="str">
        <f t="shared" si="97"/>
        <v>-</v>
      </c>
      <c r="X279" s="55" t="str">
        <f t="shared" si="98"/>
        <v>-</v>
      </c>
      <c r="Y279" s="55">
        <f>IF(ISBLANK($D279),0,VLOOKUP($D279,Listen!$A$2:$C$45,2,FALSE))</f>
        <v>0</v>
      </c>
      <c r="Z279" s="55">
        <f>IF(ISBLANK($D279),0,VLOOKUP($D279,Listen!$A$2:$C$45,3,FALSE))</f>
        <v>0</v>
      </c>
      <c r="AA279" s="45">
        <f t="shared" si="109"/>
        <v>0</v>
      </c>
      <c r="AB279" s="45">
        <f t="shared" si="109"/>
        <v>0</v>
      </c>
      <c r="AC279" s="45">
        <f>IFERROR(IF(OR($R279&lt;&gt;"Ja",VLOOKUP($D279,Listen!$A$2:$F$45,5,0)="Nein",E279&lt;IF(D279="LNG Anbindungsanlagen gemäß separater Festlegung",2022,2023)),$Y279,$W279),0)</f>
        <v>0</v>
      </c>
      <c r="AD279" s="45">
        <f>IFERROR(IF(OR($R279&lt;&gt;"Ja",VLOOKUP($D279,Listen!$A$2:$F$45,5,0)="Nein",E279&lt;IF(D279="LNG Anbindungsanlagen gemäß separater Festlegung",2022,2023)),$Y279,$W279),0)</f>
        <v>0</v>
      </c>
      <c r="AE279" s="45">
        <f>IFERROR(IF(OR($S279&lt;&gt;"Ja",VLOOKUP($D279,Listen!$A$2:$F$45,6,0)="Nein"),$Y279,$X279),0)</f>
        <v>0</v>
      </c>
      <c r="AF279" s="45">
        <f>IFERROR(IF(OR($S279&lt;&gt;"Ja",VLOOKUP($D279,Listen!$A$2:$F$45,6,0)="Nein"),$Y279,$X279),0)</f>
        <v>0</v>
      </c>
      <c r="AG279" s="45">
        <f>IFERROR(IF(OR($S279&lt;&gt;"Ja",VLOOKUP($D279,Listen!$A$2:$F$45,6,0)="Nein"),$Y279,$X279),0)</f>
        <v>0</v>
      </c>
      <c r="AH279" s="47">
        <f t="shared" si="110"/>
        <v>0</v>
      </c>
      <c r="AI279" s="122">
        <f>IFERROR(IF(VLOOKUP($D279,Listen!$A$2:$F$45,6,0)="Ja",MAX(BC279:BD279),D_SAV!$BC279),0)</f>
        <v>0</v>
      </c>
      <c r="AJ279" s="47">
        <f t="shared" si="111"/>
        <v>0</v>
      </c>
      <c r="AL279" s="262">
        <f t="shared" si="112"/>
        <v>0</v>
      </c>
      <c r="AM279" s="129">
        <f t="shared" si="99"/>
        <v>0</v>
      </c>
      <c r="AN279" s="263">
        <f t="shared" si="113"/>
        <v>0</v>
      </c>
      <c r="AO279" s="262">
        <f t="shared" si="100"/>
        <v>0</v>
      </c>
      <c r="AP279" s="129">
        <f t="shared" si="101"/>
        <v>0</v>
      </c>
      <c r="AQ279" s="263">
        <f t="shared" si="114"/>
        <v>0</v>
      </c>
      <c r="AR279" s="262">
        <f t="shared" si="102"/>
        <v>0</v>
      </c>
      <c r="AS279" s="129">
        <f t="shared" si="103"/>
        <v>0</v>
      </c>
      <c r="AT279" s="263">
        <f t="shared" si="115"/>
        <v>0</v>
      </c>
      <c r="AU279" s="262">
        <f t="shared" si="104"/>
        <v>0</v>
      </c>
      <c r="AV279" s="129">
        <f t="shared" si="105"/>
        <v>0</v>
      </c>
      <c r="AW279" s="263">
        <f t="shared" si="116"/>
        <v>0</v>
      </c>
      <c r="AX279" s="262">
        <f t="shared" si="106"/>
        <v>0</v>
      </c>
      <c r="AY279" s="129">
        <f t="shared" si="107"/>
        <v>0</v>
      </c>
      <c r="AZ279" s="129">
        <f t="shared" si="117"/>
        <v>0</v>
      </c>
      <c r="BA279" s="263">
        <f>IFERROR(IF(VLOOKUP($D279,Listen!$A$2:$F$45,6,0)="Ja",AX279-MAX(AY279:AZ279),AX279-AY279),0)</f>
        <v>0</v>
      </c>
      <c r="BB279" s="262">
        <f t="shared" si="118"/>
        <v>0</v>
      </c>
      <c r="BC279" s="129">
        <f t="shared" si="108"/>
        <v>0</v>
      </c>
      <c r="BD279" s="129">
        <f t="shared" si="119"/>
        <v>0</v>
      </c>
      <c r="BE279" s="263">
        <f>IFERROR(IF(VLOOKUP($D279,Listen!$A$2:$F$45,6,0)="Ja",BB279-MAX(BC279:BD279),BB279-BC279),0)</f>
        <v>0</v>
      </c>
    </row>
    <row r="280" spans="1:57" x14ac:dyDescent="0.25">
      <c r="A280" s="189">
        <v>276</v>
      </c>
      <c r="B280" s="135" t="str">
        <f>IF(AND(E280&lt;&gt;0,D280&lt;&gt;0,F280&lt;&gt;0),IF(C280&lt;&gt;0,CONCATENATE(C280,"-AGr",VLOOKUP(D280,Listen!$A$2:$D$45,4,FALSE),"-",E280,"-",F280,),CONCATENATE("AGr",VLOOKUP(D280,Listen!$A$2:$D$45,4,FALSE),"-",E280,"-",F280)),"keine vollständige ID")</f>
        <v>keine vollständige ID</v>
      </c>
      <c r="C280" s="126"/>
      <c r="D280" s="275"/>
      <c r="E280" s="33"/>
      <c r="F280" s="130"/>
      <c r="G280" s="16"/>
      <c r="H280" s="16"/>
      <c r="I280" s="16"/>
      <c r="J280" s="16"/>
      <c r="K280" s="16"/>
      <c r="L280" s="94">
        <f>IF(E280&gt;A_Stammdaten!$B$10,0,G280+H280-J280)</f>
        <v>0</v>
      </c>
      <c r="M280" s="16"/>
      <c r="N280" s="16"/>
      <c r="O280" s="16"/>
      <c r="P280" s="54">
        <f t="shared" si="96"/>
        <v>0</v>
      </c>
      <c r="Q280" s="33"/>
      <c r="R280" s="33"/>
      <c r="S280" s="33"/>
      <c r="T280" s="33"/>
      <c r="U280" s="33"/>
      <c r="V280" s="33"/>
      <c r="W280" s="55" t="str">
        <f t="shared" si="97"/>
        <v>-</v>
      </c>
      <c r="X280" s="55" t="str">
        <f t="shared" si="98"/>
        <v>-</v>
      </c>
      <c r="Y280" s="55">
        <f>IF(ISBLANK($D280),0,VLOOKUP($D280,Listen!$A$2:$C$45,2,FALSE))</f>
        <v>0</v>
      </c>
      <c r="Z280" s="55">
        <f>IF(ISBLANK($D280),0,VLOOKUP($D280,Listen!$A$2:$C$45,3,FALSE))</f>
        <v>0</v>
      </c>
      <c r="AA280" s="45">
        <f t="shared" si="109"/>
        <v>0</v>
      </c>
      <c r="AB280" s="45">
        <f t="shared" si="109"/>
        <v>0</v>
      </c>
      <c r="AC280" s="45">
        <f>IFERROR(IF(OR($R280&lt;&gt;"Ja",VLOOKUP($D280,Listen!$A$2:$F$45,5,0)="Nein",E280&lt;IF(D280="LNG Anbindungsanlagen gemäß separater Festlegung",2022,2023)),$Y280,$W280),0)</f>
        <v>0</v>
      </c>
      <c r="AD280" s="45">
        <f>IFERROR(IF(OR($R280&lt;&gt;"Ja",VLOOKUP($D280,Listen!$A$2:$F$45,5,0)="Nein",E280&lt;IF(D280="LNG Anbindungsanlagen gemäß separater Festlegung",2022,2023)),$Y280,$W280),0)</f>
        <v>0</v>
      </c>
      <c r="AE280" s="45">
        <f>IFERROR(IF(OR($S280&lt;&gt;"Ja",VLOOKUP($D280,Listen!$A$2:$F$45,6,0)="Nein"),$Y280,$X280),0)</f>
        <v>0</v>
      </c>
      <c r="AF280" s="45">
        <f>IFERROR(IF(OR($S280&lt;&gt;"Ja",VLOOKUP($D280,Listen!$A$2:$F$45,6,0)="Nein"),$Y280,$X280),0)</f>
        <v>0</v>
      </c>
      <c r="AG280" s="45">
        <f>IFERROR(IF(OR($S280&lt;&gt;"Ja",VLOOKUP($D280,Listen!$A$2:$F$45,6,0)="Nein"),$Y280,$X280),0)</f>
        <v>0</v>
      </c>
      <c r="AH280" s="47">
        <f t="shared" si="110"/>
        <v>0</v>
      </c>
      <c r="AI280" s="122">
        <f>IFERROR(IF(VLOOKUP($D280,Listen!$A$2:$F$45,6,0)="Ja",MAX(BC280:BD280),D_SAV!$BC280),0)</f>
        <v>0</v>
      </c>
      <c r="AJ280" s="47">
        <f t="shared" si="111"/>
        <v>0</v>
      </c>
      <c r="AL280" s="262">
        <f t="shared" si="112"/>
        <v>0</v>
      </c>
      <c r="AM280" s="129">
        <f t="shared" si="99"/>
        <v>0</v>
      </c>
      <c r="AN280" s="263">
        <f t="shared" si="113"/>
        <v>0</v>
      </c>
      <c r="AO280" s="262">
        <f t="shared" si="100"/>
        <v>0</v>
      </c>
      <c r="AP280" s="129">
        <f t="shared" si="101"/>
        <v>0</v>
      </c>
      <c r="AQ280" s="263">
        <f t="shared" si="114"/>
        <v>0</v>
      </c>
      <c r="AR280" s="262">
        <f t="shared" si="102"/>
        <v>0</v>
      </c>
      <c r="AS280" s="129">
        <f t="shared" si="103"/>
        <v>0</v>
      </c>
      <c r="AT280" s="263">
        <f t="shared" si="115"/>
        <v>0</v>
      </c>
      <c r="AU280" s="262">
        <f t="shared" si="104"/>
        <v>0</v>
      </c>
      <c r="AV280" s="129">
        <f t="shared" si="105"/>
        <v>0</v>
      </c>
      <c r="AW280" s="263">
        <f t="shared" si="116"/>
        <v>0</v>
      </c>
      <c r="AX280" s="262">
        <f t="shared" si="106"/>
        <v>0</v>
      </c>
      <c r="AY280" s="129">
        <f t="shared" si="107"/>
        <v>0</v>
      </c>
      <c r="AZ280" s="129">
        <f t="shared" si="117"/>
        <v>0</v>
      </c>
      <c r="BA280" s="263">
        <f>IFERROR(IF(VLOOKUP($D280,Listen!$A$2:$F$45,6,0)="Ja",AX280-MAX(AY280:AZ280),AX280-AY280),0)</f>
        <v>0</v>
      </c>
      <c r="BB280" s="262">
        <f t="shared" si="118"/>
        <v>0</v>
      </c>
      <c r="BC280" s="129">
        <f t="shared" si="108"/>
        <v>0</v>
      </c>
      <c r="BD280" s="129">
        <f t="shared" si="119"/>
        <v>0</v>
      </c>
      <c r="BE280" s="263">
        <f>IFERROR(IF(VLOOKUP($D280,Listen!$A$2:$F$45,6,0)="Ja",BB280-MAX(BC280:BD280),BB280-BC280),0)</f>
        <v>0</v>
      </c>
    </row>
    <row r="281" spans="1:57" x14ac:dyDescent="0.25">
      <c r="A281" s="189">
        <v>277</v>
      </c>
      <c r="B281" s="135" t="str">
        <f>IF(AND(E281&lt;&gt;0,D281&lt;&gt;0,F281&lt;&gt;0),IF(C281&lt;&gt;0,CONCATENATE(C281,"-AGr",VLOOKUP(D281,Listen!$A$2:$D$45,4,FALSE),"-",E281,"-",F281,),CONCATENATE("AGr",VLOOKUP(D281,Listen!$A$2:$D$45,4,FALSE),"-",E281,"-",F281)),"keine vollständige ID")</f>
        <v>keine vollständige ID</v>
      </c>
      <c r="C281" s="126"/>
      <c r="D281" s="275"/>
      <c r="E281" s="33"/>
      <c r="F281" s="130"/>
      <c r="G281" s="16"/>
      <c r="H281" s="16"/>
      <c r="I281" s="16"/>
      <c r="J281" s="16"/>
      <c r="K281" s="16"/>
      <c r="L281" s="94">
        <f>IF(E281&gt;A_Stammdaten!$B$10,0,G281+H281-J281)</f>
        <v>0</v>
      </c>
      <c r="M281" s="16"/>
      <c r="N281" s="16"/>
      <c r="O281" s="16"/>
      <c r="P281" s="54">
        <f t="shared" si="96"/>
        <v>0</v>
      </c>
      <c r="Q281" s="33"/>
      <c r="R281" s="33"/>
      <c r="S281" s="33"/>
      <c r="T281" s="33"/>
      <c r="U281" s="33"/>
      <c r="V281" s="33"/>
      <c r="W281" s="55" t="str">
        <f t="shared" si="97"/>
        <v>-</v>
      </c>
      <c r="X281" s="55" t="str">
        <f t="shared" si="98"/>
        <v>-</v>
      </c>
      <c r="Y281" s="55">
        <f>IF(ISBLANK($D281),0,VLOOKUP($D281,Listen!$A$2:$C$45,2,FALSE))</f>
        <v>0</v>
      </c>
      <c r="Z281" s="55">
        <f>IF(ISBLANK($D281),0,VLOOKUP($D281,Listen!$A$2:$C$45,3,FALSE))</f>
        <v>0</v>
      </c>
      <c r="AA281" s="45">
        <f t="shared" si="109"/>
        <v>0</v>
      </c>
      <c r="AB281" s="45">
        <f t="shared" si="109"/>
        <v>0</v>
      </c>
      <c r="AC281" s="45">
        <f>IFERROR(IF(OR($R281&lt;&gt;"Ja",VLOOKUP($D281,Listen!$A$2:$F$45,5,0)="Nein",E281&lt;IF(D281="LNG Anbindungsanlagen gemäß separater Festlegung",2022,2023)),$Y281,$W281),0)</f>
        <v>0</v>
      </c>
      <c r="AD281" s="45">
        <f>IFERROR(IF(OR($R281&lt;&gt;"Ja",VLOOKUP($D281,Listen!$A$2:$F$45,5,0)="Nein",E281&lt;IF(D281="LNG Anbindungsanlagen gemäß separater Festlegung",2022,2023)),$Y281,$W281),0)</f>
        <v>0</v>
      </c>
      <c r="AE281" s="45">
        <f>IFERROR(IF(OR($S281&lt;&gt;"Ja",VLOOKUP($D281,Listen!$A$2:$F$45,6,0)="Nein"),$Y281,$X281),0)</f>
        <v>0</v>
      </c>
      <c r="AF281" s="45">
        <f>IFERROR(IF(OR($S281&lt;&gt;"Ja",VLOOKUP($D281,Listen!$A$2:$F$45,6,0)="Nein"),$Y281,$X281),0)</f>
        <v>0</v>
      </c>
      <c r="AG281" s="45">
        <f>IFERROR(IF(OR($S281&lt;&gt;"Ja",VLOOKUP($D281,Listen!$A$2:$F$45,6,0)="Nein"),$Y281,$X281),0)</f>
        <v>0</v>
      </c>
      <c r="AH281" s="47">
        <f t="shared" si="110"/>
        <v>0</v>
      </c>
      <c r="AI281" s="122">
        <f>IFERROR(IF(VLOOKUP($D281,Listen!$A$2:$F$45,6,0)="Ja",MAX(BC281:BD281),D_SAV!$BC281),0)</f>
        <v>0</v>
      </c>
      <c r="AJ281" s="47">
        <f t="shared" si="111"/>
        <v>0</v>
      </c>
      <c r="AL281" s="262">
        <f t="shared" si="112"/>
        <v>0</v>
      </c>
      <c r="AM281" s="129">
        <f t="shared" si="99"/>
        <v>0</v>
      </c>
      <c r="AN281" s="263">
        <f t="shared" si="113"/>
        <v>0</v>
      </c>
      <c r="AO281" s="262">
        <f t="shared" si="100"/>
        <v>0</v>
      </c>
      <c r="AP281" s="129">
        <f t="shared" si="101"/>
        <v>0</v>
      </c>
      <c r="AQ281" s="263">
        <f t="shared" si="114"/>
        <v>0</v>
      </c>
      <c r="AR281" s="262">
        <f t="shared" si="102"/>
        <v>0</v>
      </c>
      <c r="AS281" s="129">
        <f t="shared" si="103"/>
        <v>0</v>
      </c>
      <c r="AT281" s="263">
        <f t="shared" si="115"/>
        <v>0</v>
      </c>
      <c r="AU281" s="262">
        <f t="shared" si="104"/>
        <v>0</v>
      </c>
      <c r="AV281" s="129">
        <f t="shared" si="105"/>
        <v>0</v>
      </c>
      <c r="AW281" s="263">
        <f t="shared" si="116"/>
        <v>0</v>
      </c>
      <c r="AX281" s="262">
        <f t="shared" si="106"/>
        <v>0</v>
      </c>
      <c r="AY281" s="129">
        <f t="shared" si="107"/>
        <v>0</v>
      </c>
      <c r="AZ281" s="129">
        <f t="shared" si="117"/>
        <v>0</v>
      </c>
      <c r="BA281" s="263">
        <f>IFERROR(IF(VLOOKUP($D281,Listen!$A$2:$F$45,6,0)="Ja",AX281-MAX(AY281:AZ281),AX281-AY281),0)</f>
        <v>0</v>
      </c>
      <c r="BB281" s="262">
        <f t="shared" si="118"/>
        <v>0</v>
      </c>
      <c r="BC281" s="129">
        <f t="shared" si="108"/>
        <v>0</v>
      </c>
      <c r="BD281" s="129">
        <f t="shared" si="119"/>
        <v>0</v>
      </c>
      <c r="BE281" s="263">
        <f>IFERROR(IF(VLOOKUP($D281,Listen!$A$2:$F$45,6,0)="Ja",BB281-MAX(BC281:BD281),BB281-BC281),0)</f>
        <v>0</v>
      </c>
    </row>
    <row r="282" spans="1:57" x14ac:dyDescent="0.25">
      <c r="A282" s="189">
        <v>278</v>
      </c>
      <c r="B282" s="135" t="str">
        <f>IF(AND(E282&lt;&gt;0,D282&lt;&gt;0,F282&lt;&gt;0),IF(C282&lt;&gt;0,CONCATENATE(C282,"-AGr",VLOOKUP(D282,Listen!$A$2:$D$45,4,FALSE),"-",E282,"-",F282,),CONCATENATE("AGr",VLOOKUP(D282,Listen!$A$2:$D$45,4,FALSE),"-",E282,"-",F282)),"keine vollständige ID")</f>
        <v>keine vollständige ID</v>
      </c>
      <c r="C282" s="126"/>
      <c r="D282" s="275"/>
      <c r="E282" s="33"/>
      <c r="F282" s="130"/>
      <c r="G282" s="16"/>
      <c r="H282" s="16"/>
      <c r="I282" s="16"/>
      <c r="J282" s="16"/>
      <c r="K282" s="16"/>
      <c r="L282" s="94">
        <f>IF(E282&gt;A_Stammdaten!$B$10,0,G282+H282-J282)</f>
        <v>0</v>
      </c>
      <c r="M282" s="16"/>
      <c r="N282" s="16"/>
      <c r="O282" s="16"/>
      <c r="P282" s="54">
        <f t="shared" si="96"/>
        <v>0</v>
      </c>
      <c r="Q282" s="33"/>
      <c r="R282" s="33"/>
      <c r="S282" s="33"/>
      <c r="T282" s="33"/>
      <c r="U282" s="33"/>
      <c r="V282" s="33"/>
      <c r="W282" s="55" t="str">
        <f t="shared" si="97"/>
        <v>-</v>
      </c>
      <c r="X282" s="55" t="str">
        <f t="shared" si="98"/>
        <v>-</v>
      </c>
      <c r="Y282" s="55">
        <f>IF(ISBLANK($D282),0,VLOOKUP($D282,Listen!$A$2:$C$45,2,FALSE))</f>
        <v>0</v>
      </c>
      <c r="Z282" s="55">
        <f>IF(ISBLANK($D282),0,VLOOKUP($D282,Listen!$A$2:$C$45,3,FALSE))</f>
        <v>0</v>
      </c>
      <c r="AA282" s="45">
        <f t="shared" si="109"/>
        <v>0</v>
      </c>
      <c r="AB282" s="45">
        <f t="shared" si="109"/>
        <v>0</v>
      </c>
      <c r="AC282" s="45">
        <f>IFERROR(IF(OR($R282&lt;&gt;"Ja",VLOOKUP($D282,Listen!$A$2:$F$45,5,0)="Nein",E282&lt;IF(D282="LNG Anbindungsanlagen gemäß separater Festlegung",2022,2023)),$Y282,$W282),0)</f>
        <v>0</v>
      </c>
      <c r="AD282" s="45">
        <f>IFERROR(IF(OR($R282&lt;&gt;"Ja",VLOOKUP($D282,Listen!$A$2:$F$45,5,0)="Nein",E282&lt;IF(D282="LNG Anbindungsanlagen gemäß separater Festlegung",2022,2023)),$Y282,$W282),0)</f>
        <v>0</v>
      </c>
      <c r="AE282" s="45">
        <f>IFERROR(IF(OR($S282&lt;&gt;"Ja",VLOOKUP($D282,Listen!$A$2:$F$45,6,0)="Nein"),$Y282,$X282),0)</f>
        <v>0</v>
      </c>
      <c r="AF282" s="45">
        <f>IFERROR(IF(OR($S282&lt;&gt;"Ja",VLOOKUP($D282,Listen!$A$2:$F$45,6,0)="Nein"),$Y282,$X282),0)</f>
        <v>0</v>
      </c>
      <c r="AG282" s="45">
        <f>IFERROR(IF(OR($S282&lt;&gt;"Ja",VLOOKUP($D282,Listen!$A$2:$F$45,6,0)="Nein"),$Y282,$X282),0)</f>
        <v>0</v>
      </c>
      <c r="AH282" s="47">
        <f t="shared" si="110"/>
        <v>0</v>
      </c>
      <c r="AI282" s="122">
        <f>IFERROR(IF(VLOOKUP($D282,Listen!$A$2:$F$45,6,0)="Ja",MAX(BC282:BD282),D_SAV!$BC282),0)</f>
        <v>0</v>
      </c>
      <c r="AJ282" s="47">
        <f t="shared" si="111"/>
        <v>0</v>
      </c>
      <c r="AL282" s="262">
        <f t="shared" si="112"/>
        <v>0</v>
      </c>
      <c r="AM282" s="129">
        <f t="shared" si="99"/>
        <v>0</v>
      </c>
      <c r="AN282" s="263">
        <f t="shared" si="113"/>
        <v>0</v>
      </c>
      <c r="AO282" s="262">
        <f t="shared" si="100"/>
        <v>0</v>
      </c>
      <c r="AP282" s="129">
        <f t="shared" si="101"/>
        <v>0</v>
      </c>
      <c r="AQ282" s="263">
        <f t="shared" si="114"/>
        <v>0</v>
      </c>
      <c r="AR282" s="262">
        <f t="shared" si="102"/>
        <v>0</v>
      </c>
      <c r="AS282" s="129">
        <f t="shared" si="103"/>
        <v>0</v>
      </c>
      <c r="AT282" s="263">
        <f t="shared" si="115"/>
        <v>0</v>
      </c>
      <c r="AU282" s="262">
        <f t="shared" si="104"/>
        <v>0</v>
      </c>
      <c r="AV282" s="129">
        <f t="shared" si="105"/>
        <v>0</v>
      </c>
      <c r="AW282" s="263">
        <f t="shared" si="116"/>
        <v>0</v>
      </c>
      <c r="AX282" s="262">
        <f t="shared" si="106"/>
        <v>0</v>
      </c>
      <c r="AY282" s="129">
        <f t="shared" si="107"/>
        <v>0</v>
      </c>
      <c r="AZ282" s="129">
        <f t="shared" si="117"/>
        <v>0</v>
      </c>
      <c r="BA282" s="263">
        <f>IFERROR(IF(VLOOKUP($D282,Listen!$A$2:$F$45,6,0)="Ja",AX282-MAX(AY282:AZ282),AX282-AY282),0)</f>
        <v>0</v>
      </c>
      <c r="BB282" s="262">
        <f t="shared" si="118"/>
        <v>0</v>
      </c>
      <c r="BC282" s="129">
        <f t="shared" si="108"/>
        <v>0</v>
      </c>
      <c r="BD282" s="129">
        <f t="shared" si="119"/>
        <v>0</v>
      </c>
      <c r="BE282" s="263">
        <f>IFERROR(IF(VLOOKUP($D282,Listen!$A$2:$F$45,6,0)="Ja",BB282-MAX(BC282:BD282),BB282-BC282),0)</f>
        <v>0</v>
      </c>
    </row>
    <row r="283" spans="1:57" x14ac:dyDescent="0.25">
      <c r="A283" s="189">
        <v>279</v>
      </c>
      <c r="B283" s="135" t="str">
        <f>IF(AND(E283&lt;&gt;0,D283&lt;&gt;0,F283&lt;&gt;0),IF(C283&lt;&gt;0,CONCATENATE(C283,"-AGr",VLOOKUP(D283,Listen!$A$2:$D$45,4,FALSE),"-",E283,"-",F283,),CONCATENATE("AGr",VLOOKUP(D283,Listen!$A$2:$D$45,4,FALSE),"-",E283,"-",F283)),"keine vollständige ID")</f>
        <v>keine vollständige ID</v>
      </c>
      <c r="C283" s="126"/>
      <c r="D283" s="275"/>
      <c r="E283" s="33"/>
      <c r="F283" s="130"/>
      <c r="G283" s="16"/>
      <c r="H283" s="16"/>
      <c r="I283" s="16"/>
      <c r="J283" s="16"/>
      <c r="K283" s="16"/>
      <c r="L283" s="94">
        <f>IF(E283&gt;A_Stammdaten!$B$10,0,G283+H283-J283)</f>
        <v>0</v>
      </c>
      <c r="M283" s="16"/>
      <c r="N283" s="16"/>
      <c r="O283" s="16"/>
      <c r="P283" s="54">
        <f t="shared" si="96"/>
        <v>0</v>
      </c>
      <c r="Q283" s="33"/>
      <c r="R283" s="33"/>
      <c r="S283" s="33"/>
      <c r="T283" s="33"/>
      <c r="U283" s="33"/>
      <c r="V283" s="33"/>
      <c r="W283" s="55" t="str">
        <f t="shared" si="97"/>
        <v>-</v>
      </c>
      <c r="X283" s="55" t="str">
        <f t="shared" si="98"/>
        <v>-</v>
      </c>
      <c r="Y283" s="55">
        <f>IF(ISBLANK($D283),0,VLOOKUP($D283,Listen!$A$2:$C$45,2,FALSE))</f>
        <v>0</v>
      </c>
      <c r="Z283" s="55">
        <f>IF(ISBLANK($D283),0,VLOOKUP($D283,Listen!$A$2:$C$45,3,FALSE))</f>
        <v>0</v>
      </c>
      <c r="AA283" s="45">
        <f t="shared" si="109"/>
        <v>0</v>
      </c>
      <c r="AB283" s="45">
        <f t="shared" si="109"/>
        <v>0</v>
      </c>
      <c r="AC283" s="45">
        <f>IFERROR(IF(OR($R283&lt;&gt;"Ja",VLOOKUP($D283,Listen!$A$2:$F$45,5,0)="Nein",E283&lt;IF(D283="LNG Anbindungsanlagen gemäß separater Festlegung",2022,2023)),$Y283,$W283),0)</f>
        <v>0</v>
      </c>
      <c r="AD283" s="45">
        <f>IFERROR(IF(OR($R283&lt;&gt;"Ja",VLOOKUP($D283,Listen!$A$2:$F$45,5,0)="Nein",E283&lt;IF(D283="LNG Anbindungsanlagen gemäß separater Festlegung",2022,2023)),$Y283,$W283),0)</f>
        <v>0</v>
      </c>
      <c r="AE283" s="45">
        <f>IFERROR(IF(OR($S283&lt;&gt;"Ja",VLOOKUP($D283,Listen!$A$2:$F$45,6,0)="Nein"),$Y283,$X283),0)</f>
        <v>0</v>
      </c>
      <c r="AF283" s="45">
        <f>IFERROR(IF(OR($S283&lt;&gt;"Ja",VLOOKUP($D283,Listen!$A$2:$F$45,6,0)="Nein"),$Y283,$X283),0)</f>
        <v>0</v>
      </c>
      <c r="AG283" s="45">
        <f>IFERROR(IF(OR($S283&lt;&gt;"Ja",VLOOKUP($D283,Listen!$A$2:$F$45,6,0)="Nein"),$Y283,$X283),0)</f>
        <v>0</v>
      </c>
      <c r="AH283" s="47">
        <f t="shared" si="110"/>
        <v>0</v>
      </c>
      <c r="AI283" s="122">
        <f>IFERROR(IF(VLOOKUP($D283,Listen!$A$2:$F$45,6,0)="Ja",MAX(BC283:BD283),D_SAV!$BC283),0)</f>
        <v>0</v>
      </c>
      <c r="AJ283" s="47">
        <f t="shared" si="111"/>
        <v>0</v>
      </c>
      <c r="AL283" s="262">
        <f t="shared" si="112"/>
        <v>0</v>
      </c>
      <c r="AM283" s="129">
        <f t="shared" si="99"/>
        <v>0</v>
      </c>
      <c r="AN283" s="263">
        <f t="shared" si="113"/>
        <v>0</v>
      </c>
      <c r="AO283" s="262">
        <f t="shared" si="100"/>
        <v>0</v>
      </c>
      <c r="AP283" s="129">
        <f t="shared" si="101"/>
        <v>0</v>
      </c>
      <c r="AQ283" s="263">
        <f t="shared" si="114"/>
        <v>0</v>
      </c>
      <c r="AR283" s="262">
        <f t="shared" si="102"/>
        <v>0</v>
      </c>
      <c r="AS283" s="129">
        <f t="shared" si="103"/>
        <v>0</v>
      </c>
      <c r="AT283" s="263">
        <f t="shared" si="115"/>
        <v>0</v>
      </c>
      <c r="AU283" s="262">
        <f t="shared" si="104"/>
        <v>0</v>
      </c>
      <c r="AV283" s="129">
        <f t="shared" si="105"/>
        <v>0</v>
      </c>
      <c r="AW283" s="263">
        <f t="shared" si="116"/>
        <v>0</v>
      </c>
      <c r="AX283" s="262">
        <f t="shared" si="106"/>
        <v>0</v>
      </c>
      <c r="AY283" s="129">
        <f t="shared" si="107"/>
        <v>0</v>
      </c>
      <c r="AZ283" s="129">
        <f t="shared" si="117"/>
        <v>0</v>
      </c>
      <c r="BA283" s="263">
        <f>IFERROR(IF(VLOOKUP($D283,Listen!$A$2:$F$45,6,0)="Ja",AX283-MAX(AY283:AZ283),AX283-AY283),0)</f>
        <v>0</v>
      </c>
      <c r="BB283" s="262">
        <f t="shared" si="118"/>
        <v>0</v>
      </c>
      <c r="BC283" s="129">
        <f t="shared" si="108"/>
        <v>0</v>
      </c>
      <c r="BD283" s="129">
        <f t="shared" si="119"/>
        <v>0</v>
      </c>
      <c r="BE283" s="263">
        <f>IFERROR(IF(VLOOKUP($D283,Listen!$A$2:$F$45,6,0)="Ja",BB283-MAX(BC283:BD283),BB283-BC283),0)</f>
        <v>0</v>
      </c>
    </row>
    <row r="284" spans="1:57" x14ac:dyDescent="0.25">
      <c r="A284" s="189">
        <v>280</v>
      </c>
      <c r="B284" s="135" t="str">
        <f>IF(AND(E284&lt;&gt;0,D284&lt;&gt;0,F284&lt;&gt;0),IF(C284&lt;&gt;0,CONCATENATE(C284,"-AGr",VLOOKUP(D284,Listen!$A$2:$D$45,4,FALSE),"-",E284,"-",F284,),CONCATENATE("AGr",VLOOKUP(D284,Listen!$A$2:$D$45,4,FALSE),"-",E284,"-",F284)),"keine vollständige ID")</f>
        <v>keine vollständige ID</v>
      </c>
      <c r="C284" s="126"/>
      <c r="D284" s="275"/>
      <c r="E284" s="33"/>
      <c r="F284" s="130"/>
      <c r="G284" s="16"/>
      <c r="H284" s="16"/>
      <c r="I284" s="16"/>
      <c r="J284" s="16"/>
      <c r="K284" s="16"/>
      <c r="L284" s="94">
        <f>IF(E284&gt;A_Stammdaten!$B$10,0,G284+H284-J284)</f>
        <v>0</v>
      </c>
      <c r="M284" s="16"/>
      <c r="N284" s="16"/>
      <c r="O284" s="16"/>
      <c r="P284" s="54">
        <f t="shared" si="96"/>
        <v>0</v>
      </c>
      <c r="Q284" s="33"/>
      <c r="R284" s="33"/>
      <c r="S284" s="33"/>
      <c r="T284" s="33"/>
      <c r="U284" s="33"/>
      <c r="V284" s="33"/>
      <c r="W284" s="55" t="str">
        <f t="shared" si="97"/>
        <v>-</v>
      </c>
      <c r="X284" s="55" t="str">
        <f t="shared" si="98"/>
        <v>-</v>
      </c>
      <c r="Y284" s="55">
        <f>IF(ISBLANK($D284),0,VLOOKUP($D284,Listen!$A$2:$C$45,2,FALSE))</f>
        <v>0</v>
      </c>
      <c r="Z284" s="55">
        <f>IF(ISBLANK($D284),0,VLOOKUP($D284,Listen!$A$2:$C$45,3,FALSE))</f>
        <v>0</v>
      </c>
      <c r="AA284" s="45">
        <f t="shared" si="109"/>
        <v>0</v>
      </c>
      <c r="AB284" s="45">
        <f t="shared" si="109"/>
        <v>0</v>
      </c>
      <c r="AC284" s="45">
        <f>IFERROR(IF(OR($R284&lt;&gt;"Ja",VLOOKUP($D284,Listen!$A$2:$F$45,5,0)="Nein",E284&lt;IF(D284="LNG Anbindungsanlagen gemäß separater Festlegung",2022,2023)),$Y284,$W284),0)</f>
        <v>0</v>
      </c>
      <c r="AD284" s="45">
        <f>IFERROR(IF(OR($R284&lt;&gt;"Ja",VLOOKUP($D284,Listen!$A$2:$F$45,5,0)="Nein",E284&lt;IF(D284="LNG Anbindungsanlagen gemäß separater Festlegung",2022,2023)),$Y284,$W284),0)</f>
        <v>0</v>
      </c>
      <c r="AE284" s="45">
        <f>IFERROR(IF(OR($S284&lt;&gt;"Ja",VLOOKUP($D284,Listen!$A$2:$F$45,6,0)="Nein"),$Y284,$X284),0)</f>
        <v>0</v>
      </c>
      <c r="AF284" s="45">
        <f>IFERROR(IF(OR($S284&lt;&gt;"Ja",VLOOKUP($D284,Listen!$A$2:$F$45,6,0)="Nein"),$Y284,$X284),0)</f>
        <v>0</v>
      </c>
      <c r="AG284" s="45">
        <f>IFERROR(IF(OR($S284&lt;&gt;"Ja",VLOOKUP($D284,Listen!$A$2:$F$45,6,0)="Nein"),$Y284,$X284),0)</f>
        <v>0</v>
      </c>
      <c r="AH284" s="47">
        <f t="shared" si="110"/>
        <v>0</v>
      </c>
      <c r="AI284" s="122">
        <f>IFERROR(IF(VLOOKUP($D284,Listen!$A$2:$F$45,6,0)="Ja",MAX(BC284:BD284),D_SAV!$BC284),0)</f>
        <v>0</v>
      </c>
      <c r="AJ284" s="47">
        <f t="shared" si="111"/>
        <v>0</v>
      </c>
      <c r="AL284" s="262">
        <f t="shared" si="112"/>
        <v>0</v>
      </c>
      <c r="AM284" s="129">
        <f t="shared" si="99"/>
        <v>0</v>
      </c>
      <c r="AN284" s="263">
        <f t="shared" si="113"/>
        <v>0</v>
      </c>
      <c r="AO284" s="262">
        <f t="shared" si="100"/>
        <v>0</v>
      </c>
      <c r="AP284" s="129">
        <f t="shared" si="101"/>
        <v>0</v>
      </c>
      <c r="AQ284" s="263">
        <f t="shared" si="114"/>
        <v>0</v>
      </c>
      <c r="AR284" s="262">
        <f t="shared" si="102"/>
        <v>0</v>
      </c>
      <c r="AS284" s="129">
        <f t="shared" si="103"/>
        <v>0</v>
      </c>
      <c r="AT284" s="263">
        <f t="shared" si="115"/>
        <v>0</v>
      </c>
      <c r="AU284" s="262">
        <f t="shared" si="104"/>
        <v>0</v>
      </c>
      <c r="AV284" s="129">
        <f t="shared" si="105"/>
        <v>0</v>
      </c>
      <c r="AW284" s="263">
        <f t="shared" si="116"/>
        <v>0</v>
      </c>
      <c r="AX284" s="262">
        <f t="shared" si="106"/>
        <v>0</v>
      </c>
      <c r="AY284" s="129">
        <f t="shared" si="107"/>
        <v>0</v>
      </c>
      <c r="AZ284" s="129">
        <f t="shared" si="117"/>
        <v>0</v>
      </c>
      <c r="BA284" s="263">
        <f>IFERROR(IF(VLOOKUP($D284,Listen!$A$2:$F$45,6,0)="Ja",AX284-MAX(AY284:AZ284),AX284-AY284),0)</f>
        <v>0</v>
      </c>
      <c r="BB284" s="262">
        <f t="shared" si="118"/>
        <v>0</v>
      </c>
      <c r="BC284" s="129">
        <f t="shared" si="108"/>
        <v>0</v>
      </c>
      <c r="BD284" s="129">
        <f t="shared" si="119"/>
        <v>0</v>
      </c>
      <c r="BE284" s="263">
        <f>IFERROR(IF(VLOOKUP($D284,Listen!$A$2:$F$45,6,0)="Ja",BB284-MAX(BC284:BD284),BB284-BC284),0)</f>
        <v>0</v>
      </c>
    </row>
    <row r="285" spans="1:57" x14ac:dyDescent="0.25">
      <c r="A285" s="189">
        <v>281</v>
      </c>
      <c r="B285" s="135" t="str">
        <f>IF(AND(E285&lt;&gt;0,D285&lt;&gt;0,F285&lt;&gt;0),IF(C285&lt;&gt;0,CONCATENATE(C285,"-AGr",VLOOKUP(D285,Listen!$A$2:$D$45,4,FALSE),"-",E285,"-",F285,),CONCATENATE("AGr",VLOOKUP(D285,Listen!$A$2:$D$45,4,FALSE),"-",E285,"-",F285)),"keine vollständige ID")</f>
        <v>keine vollständige ID</v>
      </c>
      <c r="C285" s="126"/>
      <c r="D285" s="275"/>
      <c r="E285" s="33"/>
      <c r="F285" s="130"/>
      <c r="G285" s="16"/>
      <c r="H285" s="16"/>
      <c r="I285" s="16"/>
      <c r="J285" s="16"/>
      <c r="K285" s="16"/>
      <c r="L285" s="94">
        <f>IF(E285&gt;A_Stammdaten!$B$10,0,G285+H285-J285)</f>
        <v>0</v>
      </c>
      <c r="M285" s="16"/>
      <c r="N285" s="16"/>
      <c r="O285" s="16"/>
      <c r="P285" s="54">
        <f t="shared" si="96"/>
        <v>0</v>
      </c>
      <c r="Q285" s="33"/>
      <c r="R285" s="33"/>
      <c r="S285" s="33"/>
      <c r="T285" s="33"/>
      <c r="U285" s="33"/>
      <c r="V285" s="33"/>
      <c r="W285" s="55" t="str">
        <f t="shared" si="97"/>
        <v>-</v>
      </c>
      <c r="X285" s="55" t="str">
        <f t="shared" si="98"/>
        <v>-</v>
      </c>
      <c r="Y285" s="55">
        <f>IF(ISBLANK($D285),0,VLOOKUP($D285,Listen!$A$2:$C$45,2,FALSE))</f>
        <v>0</v>
      </c>
      <c r="Z285" s="55">
        <f>IF(ISBLANK($D285),0,VLOOKUP($D285,Listen!$A$2:$C$45,3,FALSE))</f>
        <v>0</v>
      </c>
      <c r="AA285" s="45">
        <f t="shared" si="109"/>
        <v>0</v>
      </c>
      <c r="AB285" s="45">
        <f t="shared" si="109"/>
        <v>0</v>
      </c>
      <c r="AC285" s="45">
        <f>IFERROR(IF(OR($R285&lt;&gt;"Ja",VLOOKUP($D285,Listen!$A$2:$F$45,5,0)="Nein",E285&lt;IF(D285="LNG Anbindungsanlagen gemäß separater Festlegung",2022,2023)),$Y285,$W285),0)</f>
        <v>0</v>
      </c>
      <c r="AD285" s="45">
        <f>IFERROR(IF(OR($R285&lt;&gt;"Ja",VLOOKUP($D285,Listen!$A$2:$F$45,5,0)="Nein",E285&lt;IF(D285="LNG Anbindungsanlagen gemäß separater Festlegung",2022,2023)),$Y285,$W285),0)</f>
        <v>0</v>
      </c>
      <c r="AE285" s="45">
        <f>IFERROR(IF(OR($S285&lt;&gt;"Ja",VLOOKUP($D285,Listen!$A$2:$F$45,6,0)="Nein"),$Y285,$X285),0)</f>
        <v>0</v>
      </c>
      <c r="AF285" s="45">
        <f>IFERROR(IF(OR($S285&lt;&gt;"Ja",VLOOKUP($D285,Listen!$A$2:$F$45,6,0)="Nein"),$Y285,$X285),0)</f>
        <v>0</v>
      </c>
      <c r="AG285" s="45">
        <f>IFERROR(IF(OR($S285&lt;&gt;"Ja",VLOOKUP($D285,Listen!$A$2:$F$45,6,0)="Nein"),$Y285,$X285),0)</f>
        <v>0</v>
      </c>
      <c r="AH285" s="47">
        <f t="shared" si="110"/>
        <v>0</v>
      </c>
      <c r="AI285" s="122">
        <f>IFERROR(IF(VLOOKUP($D285,Listen!$A$2:$F$45,6,0)="Ja",MAX(BC285:BD285),D_SAV!$BC285),0)</f>
        <v>0</v>
      </c>
      <c r="AJ285" s="47">
        <f t="shared" si="111"/>
        <v>0</v>
      </c>
      <c r="AL285" s="262">
        <f t="shared" si="112"/>
        <v>0</v>
      </c>
      <c r="AM285" s="129">
        <f t="shared" si="99"/>
        <v>0</v>
      </c>
      <c r="AN285" s="263">
        <f t="shared" si="113"/>
        <v>0</v>
      </c>
      <c r="AO285" s="262">
        <f t="shared" si="100"/>
        <v>0</v>
      </c>
      <c r="AP285" s="129">
        <f t="shared" si="101"/>
        <v>0</v>
      </c>
      <c r="AQ285" s="263">
        <f t="shared" si="114"/>
        <v>0</v>
      </c>
      <c r="AR285" s="262">
        <f t="shared" si="102"/>
        <v>0</v>
      </c>
      <c r="AS285" s="129">
        <f t="shared" si="103"/>
        <v>0</v>
      </c>
      <c r="AT285" s="263">
        <f t="shared" si="115"/>
        <v>0</v>
      </c>
      <c r="AU285" s="262">
        <f t="shared" si="104"/>
        <v>0</v>
      </c>
      <c r="AV285" s="129">
        <f t="shared" si="105"/>
        <v>0</v>
      </c>
      <c r="AW285" s="263">
        <f t="shared" si="116"/>
        <v>0</v>
      </c>
      <c r="AX285" s="262">
        <f t="shared" si="106"/>
        <v>0</v>
      </c>
      <c r="AY285" s="129">
        <f t="shared" si="107"/>
        <v>0</v>
      </c>
      <c r="AZ285" s="129">
        <f t="shared" si="117"/>
        <v>0</v>
      </c>
      <c r="BA285" s="263">
        <f>IFERROR(IF(VLOOKUP($D285,Listen!$A$2:$F$45,6,0)="Ja",AX285-MAX(AY285:AZ285),AX285-AY285),0)</f>
        <v>0</v>
      </c>
      <c r="BB285" s="262">
        <f t="shared" si="118"/>
        <v>0</v>
      </c>
      <c r="BC285" s="129">
        <f t="shared" si="108"/>
        <v>0</v>
      </c>
      <c r="BD285" s="129">
        <f t="shared" si="119"/>
        <v>0</v>
      </c>
      <c r="BE285" s="263">
        <f>IFERROR(IF(VLOOKUP($D285,Listen!$A$2:$F$45,6,0)="Ja",BB285-MAX(BC285:BD285),BB285-BC285),0)</f>
        <v>0</v>
      </c>
    </row>
    <row r="286" spans="1:57" x14ac:dyDescent="0.25">
      <c r="A286" s="189">
        <v>282</v>
      </c>
      <c r="B286" s="135" t="str">
        <f>IF(AND(E286&lt;&gt;0,D286&lt;&gt;0,F286&lt;&gt;0),IF(C286&lt;&gt;0,CONCATENATE(C286,"-AGr",VLOOKUP(D286,Listen!$A$2:$D$45,4,FALSE),"-",E286,"-",F286,),CONCATENATE("AGr",VLOOKUP(D286,Listen!$A$2:$D$45,4,FALSE),"-",E286,"-",F286)),"keine vollständige ID")</f>
        <v>keine vollständige ID</v>
      </c>
      <c r="C286" s="126"/>
      <c r="D286" s="275"/>
      <c r="E286" s="33"/>
      <c r="F286" s="130"/>
      <c r="G286" s="16"/>
      <c r="H286" s="16"/>
      <c r="I286" s="16"/>
      <c r="J286" s="16"/>
      <c r="K286" s="16"/>
      <c r="L286" s="94">
        <f>IF(E286&gt;A_Stammdaten!$B$10,0,G286+H286-J286)</f>
        <v>0</v>
      </c>
      <c r="M286" s="16"/>
      <c r="N286" s="16"/>
      <c r="O286" s="16"/>
      <c r="P286" s="54">
        <f t="shared" si="96"/>
        <v>0</v>
      </c>
      <c r="Q286" s="33"/>
      <c r="R286" s="33"/>
      <c r="S286" s="33"/>
      <c r="T286" s="33"/>
      <c r="U286" s="33"/>
      <c r="V286" s="33"/>
      <c r="W286" s="55" t="str">
        <f t="shared" si="97"/>
        <v>-</v>
      </c>
      <c r="X286" s="55" t="str">
        <f t="shared" si="98"/>
        <v>-</v>
      </c>
      <c r="Y286" s="55">
        <f>IF(ISBLANK($D286),0,VLOOKUP($D286,Listen!$A$2:$C$45,2,FALSE))</f>
        <v>0</v>
      </c>
      <c r="Z286" s="55">
        <f>IF(ISBLANK($D286),0,VLOOKUP($D286,Listen!$A$2:$C$45,3,FALSE))</f>
        <v>0</v>
      </c>
      <c r="AA286" s="45">
        <f t="shared" si="109"/>
        <v>0</v>
      </c>
      <c r="AB286" s="45">
        <f t="shared" si="109"/>
        <v>0</v>
      </c>
      <c r="AC286" s="45">
        <f>IFERROR(IF(OR($R286&lt;&gt;"Ja",VLOOKUP($D286,Listen!$A$2:$F$45,5,0)="Nein",E286&lt;IF(D286="LNG Anbindungsanlagen gemäß separater Festlegung",2022,2023)),$Y286,$W286),0)</f>
        <v>0</v>
      </c>
      <c r="AD286" s="45">
        <f>IFERROR(IF(OR($R286&lt;&gt;"Ja",VLOOKUP($D286,Listen!$A$2:$F$45,5,0)="Nein",E286&lt;IF(D286="LNG Anbindungsanlagen gemäß separater Festlegung",2022,2023)),$Y286,$W286),0)</f>
        <v>0</v>
      </c>
      <c r="AE286" s="45">
        <f>IFERROR(IF(OR($S286&lt;&gt;"Ja",VLOOKUP($D286,Listen!$A$2:$F$45,6,0)="Nein"),$Y286,$X286),0)</f>
        <v>0</v>
      </c>
      <c r="AF286" s="45">
        <f>IFERROR(IF(OR($S286&lt;&gt;"Ja",VLOOKUP($D286,Listen!$A$2:$F$45,6,0)="Nein"),$Y286,$X286),0)</f>
        <v>0</v>
      </c>
      <c r="AG286" s="45">
        <f>IFERROR(IF(OR($S286&lt;&gt;"Ja",VLOOKUP($D286,Listen!$A$2:$F$45,6,0)="Nein"),$Y286,$X286),0)</f>
        <v>0</v>
      </c>
      <c r="AH286" s="47">
        <f t="shared" si="110"/>
        <v>0</v>
      </c>
      <c r="AI286" s="122">
        <f>IFERROR(IF(VLOOKUP($D286,Listen!$A$2:$F$45,6,0)="Ja",MAX(BC286:BD286),D_SAV!$BC286),0)</f>
        <v>0</v>
      </c>
      <c r="AJ286" s="47">
        <f t="shared" si="111"/>
        <v>0</v>
      </c>
      <c r="AL286" s="262">
        <f t="shared" si="112"/>
        <v>0</v>
      </c>
      <c r="AM286" s="129">
        <f t="shared" si="99"/>
        <v>0</v>
      </c>
      <c r="AN286" s="263">
        <f t="shared" si="113"/>
        <v>0</v>
      </c>
      <c r="AO286" s="262">
        <f t="shared" si="100"/>
        <v>0</v>
      </c>
      <c r="AP286" s="129">
        <f t="shared" si="101"/>
        <v>0</v>
      </c>
      <c r="AQ286" s="263">
        <f t="shared" si="114"/>
        <v>0</v>
      </c>
      <c r="AR286" s="262">
        <f t="shared" si="102"/>
        <v>0</v>
      </c>
      <c r="AS286" s="129">
        <f t="shared" si="103"/>
        <v>0</v>
      </c>
      <c r="AT286" s="263">
        <f t="shared" si="115"/>
        <v>0</v>
      </c>
      <c r="AU286" s="262">
        <f t="shared" si="104"/>
        <v>0</v>
      </c>
      <c r="AV286" s="129">
        <f t="shared" si="105"/>
        <v>0</v>
      </c>
      <c r="AW286" s="263">
        <f t="shared" si="116"/>
        <v>0</v>
      </c>
      <c r="AX286" s="262">
        <f t="shared" si="106"/>
        <v>0</v>
      </c>
      <c r="AY286" s="129">
        <f t="shared" si="107"/>
        <v>0</v>
      </c>
      <c r="AZ286" s="129">
        <f t="shared" si="117"/>
        <v>0</v>
      </c>
      <c r="BA286" s="263">
        <f>IFERROR(IF(VLOOKUP($D286,Listen!$A$2:$F$45,6,0)="Ja",AX286-MAX(AY286:AZ286),AX286-AY286),0)</f>
        <v>0</v>
      </c>
      <c r="BB286" s="262">
        <f t="shared" si="118"/>
        <v>0</v>
      </c>
      <c r="BC286" s="129">
        <f t="shared" si="108"/>
        <v>0</v>
      </c>
      <c r="BD286" s="129">
        <f t="shared" si="119"/>
        <v>0</v>
      </c>
      <c r="BE286" s="263">
        <f>IFERROR(IF(VLOOKUP($D286,Listen!$A$2:$F$45,6,0)="Ja",BB286-MAX(BC286:BD286),BB286-BC286),0)</f>
        <v>0</v>
      </c>
    </row>
    <row r="287" spans="1:57" x14ac:dyDescent="0.25">
      <c r="A287" s="189">
        <v>283</v>
      </c>
      <c r="B287" s="135" t="str">
        <f>IF(AND(E287&lt;&gt;0,D287&lt;&gt;0,F287&lt;&gt;0),IF(C287&lt;&gt;0,CONCATENATE(C287,"-AGr",VLOOKUP(D287,Listen!$A$2:$D$45,4,FALSE),"-",E287,"-",F287,),CONCATENATE("AGr",VLOOKUP(D287,Listen!$A$2:$D$45,4,FALSE),"-",E287,"-",F287)),"keine vollständige ID")</f>
        <v>keine vollständige ID</v>
      </c>
      <c r="C287" s="126"/>
      <c r="D287" s="275"/>
      <c r="E287" s="33"/>
      <c r="F287" s="130"/>
      <c r="G287" s="16"/>
      <c r="H287" s="16"/>
      <c r="I287" s="16"/>
      <c r="J287" s="16"/>
      <c r="K287" s="16"/>
      <c r="L287" s="94">
        <f>IF(E287&gt;A_Stammdaten!$B$10,0,G287+H287-J287)</f>
        <v>0</v>
      </c>
      <c r="M287" s="16"/>
      <c r="N287" s="16"/>
      <c r="O287" s="16"/>
      <c r="P287" s="54">
        <f t="shared" si="96"/>
        <v>0</v>
      </c>
      <c r="Q287" s="33"/>
      <c r="R287" s="33"/>
      <c r="S287" s="33"/>
      <c r="T287" s="33"/>
      <c r="U287" s="33"/>
      <c r="V287" s="33"/>
      <c r="W287" s="55" t="str">
        <f t="shared" si="97"/>
        <v>-</v>
      </c>
      <c r="X287" s="55" t="str">
        <f t="shared" si="98"/>
        <v>-</v>
      </c>
      <c r="Y287" s="55">
        <f>IF(ISBLANK($D287),0,VLOOKUP($D287,Listen!$A$2:$C$45,2,FALSE))</f>
        <v>0</v>
      </c>
      <c r="Z287" s="55">
        <f>IF(ISBLANK($D287),0,VLOOKUP($D287,Listen!$A$2:$C$45,3,FALSE))</f>
        <v>0</v>
      </c>
      <c r="AA287" s="45">
        <f t="shared" si="109"/>
        <v>0</v>
      </c>
      <c r="AB287" s="45">
        <f t="shared" si="109"/>
        <v>0</v>
      </c>
      <c r="AC287" s="45">
        <f>IFERROR(IF(OR($R287&lt;&gt;"Ja",VLOOKUP($D287,Listen!$A$2:$F$45,5,0)="Nein",E287&lt;IF(D287="LNG Anbindungsanlagen gemäß separater Festlegung",2022,2023)),$Y287,$W287),0)</f>
        <v>0</v>
      </c>
      <c r="AD287" s="45">
        <f>IFERROR(IF(OR($R287&lt;&gt;"Ja",VLOOKUP($D287,Listen!$A$2:$F$45,5,0)="Nein",E287&lt;IF(D287="LNG Anbindungsanlagen gemäß separater Festlegung",2022,2023)),$Y287,$W287),0)</f>
        <v>0</v>
      </c>
      <c r="AE287" s="45">
        <f>IFERROR(IF(OR($S287&lt;&gt;"Ja",VLOOKUP($D287,Listen!$A$2:$F$45,6,0)="Nein"),$Y287,$X287),0)</f>
        <v>0</v>
      </c>
      <c r="AF287" s="45">
        <f>IFERROR(IF(OR($S287&lt;&gt;"Ja",VLOOKUP($D287,Listen!$A$2:$F$45,6,0)="Nein"),$Y287,$X287),0)</f>
        <v>0</v>
      </c>
      <c r="AG287" s="45">
        <f>IFERROR(IF(OR($S287&lt;&gt;"Ja",VLOOKUP($D287,Listen!$A$2:$F$45,6,0)="Nein"),$Y287,$X287),0)</f>
        <v>0</v>
      </c>
      <c r="AH287" s="47">
        <f t="shared" si="110"/>
        <v>0</v>
      </c>
      <c r="AI287" s="122">
        <f>IFERROR(IF(VLOOKUP($D287,Listen!$A$2:$F$45,6,0)="Ja",MAX(BC287:BD287),D_SAV!$BC287),0)</f>
        <v>0</v>
      </c>
      <c r="AJ287" s="47">
        <f t="shared" si="111"/>
        <v>0</v>
      </c>
      <c r="AL287" s="262">
        <f t="shared" si="112"/>
        <v>0</v>
      </c>
      <c r="AM287" s="129">
        <f t="shared" si="99"/>
        <v>0</v>
      </c>
      <c r="AN287" s="263">
        <f t="shared" si="113"/>
        <v>0</v>
      </c>
      <c r="AO287" s="262">
        <f t="shared" si="100"/>
        <v>0</v>
      </c>
      <c r="AP287" s="129">
        <f t="shared" si="101"/>
        <v>0</v>
      </c>
      <c r="AQ287" s="263">
        <f t="shared" si="114"/>
        <v>0</v>
      </c>
      <c r="AR287" s="262">
        <f t="shared" si="102"/>
        <v>0</v>
      </c>
      <c r="AS287" s="129">
        <f t="shared" si="103"/>
        <v>0</v>
      </c>
      <c r="AT287" s="263">
        <f t="shared" si="115"/>
        <v>0</v>
      </c>
      <c r="AU287" s="262">
        <f t="shared" si="104"/>
        <v>0</v>
      </c>
      <c r="AV287" s="129">
        <f t="shared" si="105"/>
        <v>0</v>
      </c>
      <c r="AW287" s="263">
        <f t="shared" si="116"/>
        <v>0</v>
      </c>
      <c r="AX287" s="262">
        <f t="shared" si="106"/>
        <v>0</v>
      </c>
      <c r="AY287" s="129">
        <f t="shared" si="107"/>
        <v>0</v>
      </c>
      <c r="AZ287" s="129">
        <f t="shared" si="117"/>
        <v>0</v>
      </c>
      <c r="BA287" s="263">
        <f>IFERROR(IF(VLOOKUP($D287,Listen!$A$2:$F$45,6,0)="Ja",AX287-MAX(AY287:AZ287),AX287-AY287),0)</f>
        <v>0</v>
      </c>
      <c r="BB287" s="262">
        <f t="shared" si="118"/>
        <v>0</v>
      </c>
      <c r="BC287" s="129">
        <f t="shared" si="108"/>
        <v>0</v>
      </c>
      <c r="BD287" s="129">
        <f t="shared" si="119"/>
        <v>0</v>
      </c>
      <c r="BE287" s="263">
        <f>IFERROR(IF(VLOOKUP($D287,Listen!$A$2:$F$45,6,0)="Ja",BB287-MAX(BC287:BD287),BB287-BC287),0)</f>
        <v>0</v>
      </c>
    </row>
    <row r="288" spans="1:57" x14ac:dyDescent="0.25">
      <c r="A288" s="189">
        <v>284</v>
      </c>
      <c r="B288" s="135" t="str">
        <f>IF(AND(E288&lt;&gt;0,D288&lt;&gt;0,F288&lt;&gt;0),IF(C288&lt;&gt;0,CONCATENATE(C288,"-AGr",VLOOKUP(D288,Listen!$A$2:$D$45,4,FALSE),"-",E288,"-",F288,),CONCATENATE("AGr",VLOOKUP(D288,Listen!$A$2:$D$45,4,FALSE),"-",E288,"-",F288)),"keine vollständige ID")</f>
        <v>keine vollständige ID</v>
      </c>
      <c r="C288" s="126"/>
      <c r="D288" s="275"/>
      <c r="E288" s="33"/>
      <c r="F288" s="130"/>
      <c r="G288" s="16"/>
      <c r="H288" s="16"/>
      <c r="I288" s="16"/>
      <c r="J288" s="16"/>
      <c r="K288" s="16"/>
      <c r="L288" s="94">
        <f>IF(E288&gt;A_Stammdaten!$B$10,0,G288+H288-J288)</f>
        <v>0</v>
      </c>
      <c r="M288" s="16"/>
      <c r="N288" s="16"/>
      <c r="O288" s="16"/>
      <c r="P288" s="54">
        <f t="shared" si="96"/>
        <v>0</v>
      </c>
      <c r="Q288" s="33"/>
      <c r="R288" s="33"/>
      <c r="S288" s="33"/>
      <c r="T288" s="33"/>
      <c r="U288" s="33"/>
      <c r="V288" s="33"/>
      <c r="W288" s="55" t="str">
        <f t="shared" si="97"/>
        <v>-</v>
      </c>
      <c r="X288" s="55" t="str">
        <f t="shared" si="98"/>
        <v>-</v>
      </c>
      <c r="Y288" s="55">
        <f>IF(ISBLANK($D288),0,VLOOKUP($D288,Listen!$A$2:$C$45,2,FALSE))</f>
        <v>0</v>
      </c>
      <c r="Z288" s="55">
        <f>IF(ISBLANK($D288),0,VLOOKUP($D288,Listen!$A$2:$C$45,3,FALSE))</f>
        <v>0</v>
      </c>
      <c r="AA288" s="45">
        <f t="shared" si="109"/>
        <v>0</v>
      </c>
      <c r="AB288" s="45">
        <f t="shared" si="109"/>
        <v>0</v>
      </c>
      <c r="AC288" s="45">
        <f>IFERROR(IF(OR($R288&lt;&gt;"Ja",VLOOKUP($D288,Listen!$A$2:$F$45,5,0)="Nein",E288&lt;IF(D288="LNG Anbindungsanlagen gemäß separater Festlegung",2022,2023)),$Y288,$W288),0)</f>
        <v>0</v>
      </c>
      <c r="AD288" s="45">
        <f>IFERROR(IF(OR($R288&lt;&gt;"Ja",VLOOKUP($D288,Listen!$A$2:$F$45,5,0)="Nein",E288&lt;IF(D288="LNG Anbindungsanlagen gemäß separater Festlegung",2022,2023)),$Y288,$W288),0)</f>
        <v>0</v>
      </c>
      <c r="AE288" s="45">
        <f>IFERROR(IF(OR($S288&lt;&gt;"Ja",VLOOKUP($D288,Listen!$A$2:$F$45,6,0)="Nein"),$Y288,$X288),0)</f>
        <v>0</v>
      </c>
      <c r="AF288" s="45">
        <f>IFERROR(IF(OR($S288&lt;&gt;"Ja",VLOOKUP($D288,Listen!$A$2:$F$45,6,0)="Nein"),$Y288,$X288),0)</f>
        <v>0</v>
      </c>
      <c r="AG288" s="45">
        <f>IFERROR(IF(OR($S288&lt;&gt;"Ja",VLOOKUP($D288,Listen!$A$2:$F$45,6,0)="Nein"),$Y288,$X288),0)</f>
        <v>0</v>
      </c>
      <c r="AH288" s="47">
        <f t="shared" si="110"/>
        <v>0</v>
      </c>
      <c r="AI288" s="122">
        <f>IFERROR(IF(VLOOKUP($D288,Listen!$A$2:$F$45,6,0)="Ja",MAX(BC288:BD288),D_SAV!$BC288),0)</f>
        <v>0</v>
      </c>
      <c r="AJ288" s="47">
        <f t="shared" si="111"/>
        <v>0</v>
      </c>
      <c r="AL288" s="262">
        <f t="shared" si="112"/>
        <v>0</v>
      </c>
      <c r="AM288" s="129">
        <f t="shared" si="99"/>
        <v>0</v>
      </c>
      <c r="AN288" s="263">
        <f t="shared" si="113"/>
        <v>0</v>
      </c>
      <c r="AO288" s="262">
        <f t="shared" si="100"/>
        <v>0</v>
      </c>
      <c r="AP288" s="129">
        <f t="shared" si="101"/>
        <v>0</v>
      </c>
      <c r="AQ288" s="263">
        <f t="shared" si="114"/>
        <v>0</v>
      </c>
      <c r="AR288" s="262">
        <f t="shared" si="102"/>
        <v>0</v>
      </c>
      <c r="AS288" s="129">
        <f t="shared" si="103"/>
        <v>0</v>
      </c>
      <c r="AT288" s="263">
        <f t="shared" si="115"/>
        <v>0</v>
      </c>
      <c r="AU288" s="262">
        <f t="shared" si="104"/>
        <v>0</v>
      </c>
      <c r="AV288" s="129">
        <f t="shared" si="105"/>
        <v>0</v>
      </c>
      <c r="AW288" s="263">
        <f t="shared" si="116"/>
        <v>0</v>
      </c>
      <c r="AX288" s="262">
        <f t="shared" si="106"/>
        <v>0</v>
      </c>
      <c r="AY288" s="129">
        <f t="shared" si="107"/>
        <v>0</v>
      </c>
      <c r="AZ288" s="129">
        <f t="shared" si="117"/>
        <v>0</v>
      </c>
      <c r="BA288" s="263">
        <f>IFERROR(IF(VLOOKUP($D288,Listen!$A$2:$F$45,6,0)="Ja",AX288-MAX(AY288:AZ288),AX288-AY288),0)</f>
        <v>0</v>
      </c>
      <c r="BB288" s="262">
        <f t="shared" si="118"/>
        <v>0</v>
      </c>
      <c r="BC288" s="129">
        <f t="shared" si="108"/>
        <v>0</v>
      </c>
      <c r="BD288" s="129">
        <f t="shared" si="119"/>
        <v>0</v>
      </c>
      <c r="BE288" s="263">
        <f>IFERROR(IF(VLOOKUP($D288,Listen!$A$2:$F$45,6,0)="Ja",BB288-MAX(BC288:BD288),BB288-BC288),0)</f>
        <v>0</v>
      </c>
    </row>
    <row r="289" spans="1:57" x14ac:dyDescent="0.25">
      <c r="A289" s="189">
        <v>285</v>
      </c>
      <c r="B289" s="135" t="str">
        <f>IF(AND(E289&lt;&gt;0,D289&lt;&gt;0,F289&lt;&gt;0),IF(C289&lt;&gt;0,CONCATENATE(C289,"-AGr",VLOOKUP(D289,Listen!$A$2:$D$45,4,FALSE),"-",E289,"-",F289,),CONCATENATE("AGr",VLOOKUP(D289,Listen!$A$2:$D$45,4,FALSE),"-",E289,"-",F289)),"keine vollständige ID")</f>
        <v>keine vollständige ID</v>
      </c>
      <c r="C289" s="126"/>
      <c r="D289" s="275"/>
      <c r="E289" s="33"/>
      <c r="F289" s="130"/>
      <c r="G289" s="16"/>
      <c r="H289" s="16"/>
      <c r="I289" s="16"/>
      <c r="J289" s="16"/>
      <c r="K289" s="16"/>
      <c r="L289" s="94">
        <f>IF(E289&gt;A_Stammdaten!$B$10,0,G289+H289-J289)</f>
        <v>0</v>
      </c>
      <c r="M289" s="16"/>
      <c r="N289" s="16"/>
      <c r="O289" s="16"/>
      <c r="P289" s="54">
        <f t="shared" si="96"/>
        <v>0</v>
      </c>
      <c r="Q289" s="33"/>
      <c r="R289" s="33"/>
      <c r="S289" s="33"/>
      <c r="T289" s="33"/>
      <c r="U289" s="33"/>
      <c r="V289" s="33"/>
      <c r="W289" s="55" t="str">
        <f t="shared" si="97"/>
        <v>-</v>
      </c>
      <c r="X289" s="55" t="str">
        <f t="shared" si="98"/>
        <v>-</v>
      </c>
      <c r="Y289" s="55">
        <f>IF(ISBLANK($D289),0,VLOOKUP($D289,Listen!$A$2:$C$45,2,FALSE))</f>
        <v>0</v>
      </c>
      <c r="Z289" s="55">
        <f>IF(ISBLANK($D289),0,VLOOKUP($D289,Listen!$A$2:$C$45,3,FALSE))</f>
        <v>0</v>
      </c>
      <c r="AA289" s="45">
        <f t="shared" si="109"/>
        <v>0</v>
      </c>
      <c r="AB289" s="45">
        <f t="shared" si="109"/>
        <v>0</v>
      </c>
      <c r="AC289" s="45">
        <f>IFERROR(IF(OR($R289&lt;&gt;"Ja",VLOOKUP($D289,Listen!$A$2:$F$45,5,0)="Nein",E289&lt;IF(D289="LNG Anbindungsanlagen gemäß separater Festlegung",2022,2023)),$Y289,$W289),0)</f>
        <v>0</v>
      </c>
      <c r="AD289" s="45">
        <f>IFERROR(IF(OR($R289&lt;&gt;"Ja",VLOOKUP($D289,Listen!$A$2:$F$45,5,0)="Nein",E289&lt;IF(D289="LNG Anbindungsanlagen gemäß separater Festlegung",2022,2023)),$Y289,$W289),0)</f>
        <v>0</v>
      </c>
      <c r="AE289" s="45">
        <f>IFERROR(IF(OR($S289&lt;&gt;"Ja",VLOOKUP($D289,Listen!$A$2:$F$45,6,0)="Nein"),$Y289,$X289),0)</f>
        <v>0</v>
      </c>
      <c r="AF289" s="45">
        <f>IFERROR(IF(OR($S289&lt;&gt;"Ja",VLOOKUP($D289,Listen!$A$2:$F$45,6,0)="Nein"),$Y289,$X289),0)</f>
        <v>0</v>
      </c>
      <c r="AG289" s="45">
        <f>IFERROR(IF(OR($S289&lt;&gt;"Ja",VLOOKUP($D289,Listen!$A$2:$F$45,6,0)="Nein"),$Y289,$X289),0)</f>
        <v>0</v>
      </c>
      <c r="AH289" s="47">
        <f t="shared" si="110"/>
        <v>0</v>
      </c>
      <c r="AI289" s="122">
        <f>IFERROR(IF(VLOOKUP($D289,Listen!$A$2:$F$45,6,0)="Ja",MAX(BC289:BD289),D_SAV!$BC289),0)</f>
        <v>0</v>
      </c>
      <c r="AJ289" s="47">
        <f t="shared" si="111"/>
        <v>0</v>
      </c>
      <c r="AL289" s="262">
        <f t="shared" si="112"/>
        <v>0</v>
      </c>
      <c r="AM289" s="129">
        <f t="shared" si="99"/>
        <v>0</v>
      </c>
      <c r="AN289" s="263">
        <f t="shared" si="113"/>
        <v>0</v>
      </c>
      <c r="AO289" s="262">
        <f t="shared" si="100"/>
        <v>0</v>
      </c>
      <c r="AP289" s="129">
        <f t="shared" si="101"/>
        <v>0</v>
      </c>
      <c r="AQ289" s="263">
        <f t="shared" si="114"/>
        <v>0</v>
      </c>
      <c r="AR289" s="262">
        <f t="shared" si="102"/>
        <v>0</v>
      </c>
      <c r="AS289" s="129">
        <f t="shared" si="103"/>
        <v>0</v>
      </c>
      <c r="AT289" s="263">
        <f t="shared" si="115"/>
        <v>0</v>
      </c>
      <c r="AU289" s="262">
        <f t="shared" si="104"/>
        <v>0</v>
      </c>
      <c r="AV289" s="129">
        <f t="shared" si="105"/>
        <v>0</v>
      </c>
      <c r="AW289" s="263">
        <f t="shared" si="116"/>
        <v>0</v>
      </c>
      <c r="AX289" s="262">
        <f t="shared" si="106"/>
        <v>0</v>
      </c>
      <c r="AY289" s="129">
        <f t="shared" si="107"/>
        <v>0</v>
      </c>
      <c r="AZ289" s="129">
        <f t="shared" si="117"/>
        <v>0</v>
      </c>
      <c r="BA289" s="263">
        <f>IFERROR(IF(VLOOKUP($D289,Listen!$A$2:$F$45,6,0)="Ja",AX289-MAX(AY289:AZ289),AX289-AY289),0)</f>
        <v>0</v>
      </c>
      <c r="BB289" s="262">
        <f t="shared" si="118"/>
        <v>0</v>
      </c>
      <c r="BC289" s="129">
        <f t="shared" si="108"/>
        <v>0</v>
      </c>
      <c r="BD289" s="129">
        <f t="shared" si="119"/>
        <v>0</v>
      </c>
      <c r="BE289" s="263">
        <f>IFERROR(IF(VLOOKUP($D289,Listen!$A$2:$F$45,6,0)="Ja",BB289-MAX(BC289:BD289),BB289-BC289),0)</f>
        <v>0</v>
      </c>
    </row>
    <row r="290" spans="1:57" x14ac:dyDescent="0.25">
      <c r="A290" s="189">
        <v>286</v>
      </c>
      <c r="B290" s="135" t="str">
        <f>IF(AND(E290&lt;&gt;0,D290&lt;&gt;0,F290&lt;&gt;0),IF(C290&lt;&gt;0,CONCATENATE(C290,"-AGr",VLOOKUP(D290,Listen!$A$2:$D$45,4,FALSE),"-",E290,"-",F290,),CONCATENATE("AGr",VLOOKUP(D290,Listen!$A$2:$D$45,4,FALSE),"-",E290,"-",F290)),"keine vollständige ID")</f>
        <v>keine vollständige ID</v>
      </c>
      <c r="C290" s="126"/>
      <c r="D290" s="275"/>
      <c r="E290" s="33"/>
      <c r="F290" s="130"/>
      <c r="G290" s="16"/>
      <c r="H290" s="16"/>
      <c r="I290" s="16"/>
      <c r="J290" s="16"/>
      <c r="K290" s="16"/>
      <c r="L290" s="94">
        <f>IF(E290&gt;A_Stammdaten!$B$10,0,G290+H290-J290)</f>
        <v>0</v>
      </c>
      <c r="M290" s="16"/>
      <c r="N290" s="16"/>
      <c r="O290" s="16"/>
      <c r="P290" s="54">
        <f t="shared" si="96"/>
        <v>0</v>
      </c>
      <c r="Q290" s="33"/>
      <c r="R290" s="33"/>
      <c r="S290" s="33"/>
      <c r="T290" s="33"/>
      <c r="U290" s="33"/>
      <c r="V290" s="33"/>
      <c r="W290" s="55" t="str">
        <f t="shared" si="97"/>
        <v>-</v>
      </c>
      <c r="X290" s="55" t="str">
        <f t="shared" si="98"/>
        <v>-</v>
      </c>
      <c r="Y290" s="55">
        <f>IF(ISBLANK($D290),0,VLOOKUP($D290,Listen!$A$2:$C$45,2,FALSE))</f>
        <v>0</v>
      </c>
      <c r="Z290" s="55">
        <f>IF(ISBLANK($D290),0,VLOOKUP($D290,Listen!$A$2:$C$45,3,FALSE))</f>
        <v>0</v>
      </c>
      <c r="AA290" s="45">
        <f t="shared" si="109"/>
        <v>0</v>
      </c>
      <c r="AB290" s="45">
        <f t="shared" si="109"/>
        <v>0</v>
      </c>
      <c r="AC290" s="45">
        <f>IFERROR(IF(OR($R290&lt;&gt;"Ja",VLOOKUP($D290,Listen!$A$2:$F$45,5,0)="Nein",E290&lt;IF(D290="LNG Anbindungsanlagen gemäß separater Festlegung",2022,2023)),$Y290,$W290),0)</f>
        <v>0</v>
      </c>
      <c r="AD290" s="45">
        <f>IFERROR(IF(OR($R290&lt;&gt;"Ja",VLOOKUP($D290,Listen!$A$2:$F$45,5,0)="Nein",E290&lt;IF(D290="LNG Anbindungsanlagen gemäß separater Festlegung",2022,2023)),$Y290,$W290),0)</f>
        <v>0</v>
      </c>
      <c r="AE290" s="45">
        <f>IFERROR(IF(OR($S290&lt;&gt;"Ja",VLOOKUP($D290,Listen!$A$2:$F$45,6,0)="Nein"),$Y290,$X290),0)</f>
        <v>0</v>
      </c>
      <c r="AF290" s="45">
        <f>IFERROR(IF(OR($S290&lt;&gt;"Ja",VLOOKUP($D290,Listen!$A$2:$F$45,6,0)="Nein"),$Y290,$X290),0)</f>
        <v>0</v>
      </c>
      <c r="AG290" s="45">
        <f>IFERROR(IF(OR($S290&lt;&gt;"Ja",VLOOKUP($D290,Listen!$A$2:$F$45,6,0)="Nein"),$Y290,$X290),0)</f>
        <v>0</v>
      </c>
      <c r="AH290" s="47">
        <f t="shared" si="110"/>
        <v>0</v>
      </c>
      <c r="AI290" s="122">
        <f>IFERROR(IF(VLOOKUP($D290,Listen!$A$2:$F$45,6,0)="Ja",MAX(BC290:BD290),D_SAV!$BC290),0)</f>
        <v>0</v>
      </c>
      <c r="AJ290" s="47">
        <f t="shared" si="111"/>
        <v>0</v>
      </c>
      <c r="AL290" s="262">
        <f t="shared" si="112"/>
        <v>0</v>
      </c>
      <c r="AM290" s="129">
        <f t="shared" si="99"/>
        <v>0</v>
      </c>
      <c r="AN290" s="263">
        <f t="shared" si="113"/>
        <v>0</v>
      </c>
      <c r="AO290" s="262">
        <f t="shared" si="100"/>
        <v>0</v>
      </c>
      <c r="AP290" s="129">
        <f t="shared" si="101"/>
        <v>0</v>
      </c>
      <c r="AQ290" s="263">
        <f t="shared" si="114"/>
        <v>0</v>
      </c>
      <c r="AR290" s="262">
        <f t="shared" si="102"/>
        <v>0</v>
      </c>
      <c r="AS290" s="129">
        <f t="shared" si="103"/>
        <v>0</v>
      </c>
      <c r="AT290" s="263">
        <f t="shared" si="115"/>
        <v>0</v>
      </c>
      <c r="AU290" s="262">
        <f t="shared" si="104"/>
        <v>0</v>
      </c>
      <c r="AV290" s="129">
        <f t="shared" si="105"/>
        <v>0</v>
      </c>
      <c r="AW290" s="263">
        <f t="shared" si="116"/>
        <v>0</v>
      </c>
      <c r="AX290" s="262">
        <f t="shared" si="106"/>
        <v>0</v>
      </c>
      <c r="AY290" s="129">
        <f t="shared" si="107"/>
        <v>0</v>
      </c>
      <c r="AZ290" s="129">
        <f t="shared" si="117"/>
        <v>0</v>
      </c>
      <c r="BA290" s="263">
        <f>IFERROR(IF(VLOOKUP($D290,Listen!$A$2:$F$45,6,0)="Ja",AX290-MAX(AY290:AZ290),AX290-AY290),0)</f>
        <v>0</v>
      </c>
      <c r="BB290" s="262">
        <f t="shared" si="118"/>
        <v>0</v>
      </c>
      <c r="BC290" s="129">
        <f t="shared" si="108"/>
        <v>0</v>
      </c>
      <c r="BD290" s="129">
        <f t="shared" si="119"/>
        <v>0</v>
      </c>
      <c r="BE290" s="263">
        <f>IFERROR(IF(VLOOKUP($D290,Listen!$A$2:$F$45,6,0)="Ja",BB290-MAX(BC290:BD290),BB290-BC290),0)</f>
        <v>0</v>
      </c>
    </row>
    <row r="291" spans="1:57" x14ac:dyDescent="0.25">
      <c r="A291" s="189">
        <v>287</v>
      </c>
      <c r="B291" s="135" t="str">
        <f>IF(AND(E291&lt;&gt;0,D291&lt;&gt;0,F291&lt;&gt;0),IF(C291&lt;&gt;0,CONCATENATE(C291,"-AGr",VLOOKUP(D291,Listen!$A$2:$D$45,4,FALSE),"-",E291,"-",F291,),CONCATENATE("AGr",VLOOKUP(D291,Listen!$A$2:$D$45,4,FALSE),"-",E291,"-",F291)),"keine vollständige ID")</f>
        <v>keine vollständige ID</v>
      </c>
      <c r="C291" s="126"/>
      <c r="D291" s="275"/>
      <c r="E291" s="33"/>
      <c r="F291" s="130"/>
      <c r="G291" s="16"/>
      <c r="H291" s="16"/>
      <c r="I291" s="16"/>
      <c r="J291" s="16"/>
      <c r="K291" s="16"/>
      <c r="L291" s="94">
        <f>IF(E291&gt;A_Stammdaten!$B$10,0,G291+H291-J291)</f>
        <v>0</v>
      </c>
      <c r="M291" s="16"/>
      <c r="N291" s="16"/>
      <c r="O291" s="16"/>
      <c r="P291" s="54">
        <f t="shared" si="96"/>
        <v>0</v>
      </c>
      <c r="Q291" s="33"/>
      <c r="R291" s="33"/>
      <c r="S291" s="33"/>
      <c r="T291" s="33"/>
      <c r="U291" s="33"/>
      <c r="V291" s="33"/>
      <c r="W291" s="55" t="str">
        <f t="shared" si="97"/>
        <v>-</v>
      </c>
      <c r="X291" s="55" t="str">
        <f t="shared" si="98"/>
        <v>-</v>
      </c>
      <c r="Y291" s="55">
        <f>IF(ISBLANK($D291),0,VLOOKUP($D291,Listen!$A$2:$C$45,2,FALSE))</f>
        <v>0</v>
      </c>
      <c r="Z291" s="55">
        <f>IF(ISBLANK($D291),0,VLOOKUP($D291,Listen!$A$2:$C$45,3,FALSE))</f>
        <v>0</v>
      </c>
      <c r="AA291" s="45">
        <f t="shared" si="109"/>
        <v>0</v>
      </c>
      <c r="AB291" s="45">
        <f t="shared" si="109"/>
        <v>0</v>
      </c>
      <c r="AC291" s="45">
        <f>IFERROR(IF(OR($R291&lt;&gt;"Ja",VLOOKUP($D291,Listen!$A$2:$F$45,5,0)="Nein",E291&lt;IF(D291="LNG Anbindungsanlagen gemäß separater Festlegung",2022,2023)),$Y291,$W291),0)</f>
        <v>0</v>
      </c>
      <c r="AD291" s="45">
        <f>IFERROR(IF(OR($R291&lt;&gt;"Ja",VLOOKUP($D291,Listen!$A$2:$F$45,5,0)="Nein",E291&lt;IF(D291="LNG Anbindungsanlagen gemäß separater Festlegung",2022,2023)),$Y291,$W291),0)</f>
        <v>0</v>
      </c>
      <c r="AE291" s="45">
        <f>IFERROR(IF(OR($S291&lt;&gt;"Ja",VLOOKUP($D291,Listen!$A$2:$F$45,6,0)="Nein"),$Y291,$X291),0)</f>
        <v>0</v>
      </c>
      <c r="AF291" s="45">
        <f>IFERROR(IF(OR($S291&lt;&gt;"Ja",VLOOKUP($D291,Listen!$A$2:$F$45,6,0)="Nein"),$Y291,$X291),0)</f>
        <v>0</v>
      </c>
      <c r="AG291" s="45">
        <f>IFERROR(IF(OR($S291&lt;&gt;"Ja",VLOOKUP($D291,Listen!$A$2:$F$45,6,0)="Nein"),$Y291,$X291),0)</f>
        <v>0</v>
      </c>
      <c r="AH291" s="47">
        <f t="shared" si="110"/>
        <v>0</v>
      </c>
      <c r="AI291" s="122">
        <f>IFERROR(IF(VLOOKUP($D291,Listen!$A$2:$F$45,6,0)="Ja",MAX(BC291:BD291),D_SAV!$BC291),0)</f>
        <v>0</v>
      </c>
      <c r="AJ291" s="47">
        <f t="shared" si="111"/>
        <v>0</v>
      </c>
      <c r="AL291" s="262">
        <f t="shared" si="112"/>
        <v>0</v>
      </c>
      <c r="AM291" s="129">
        <f t="shared" si="99"/>
        <v>0</v>
      </c>
      <c r="AN291" s="263">
        <f t="shared" si="113"/>
        <v>0</v>
      </c>
      <c r="AO291" s="262">
        <f t="shared" si="100"/>
        <v>0</v>
      </c>
      <c r="AP291" s="129">
        <f t="shared" si="101"/>
        <v>0</v>
      </c>
      <c r="AQ291" s="263">
        <f t="shared" si="114"/>
        <v>0</v>
      </c>
      <c r="AR291" s="262">
        <f t="shared" si="102"/>
        <v>0</v>
      </c>
      <c r="AS291" s="129">
        <f t="shared" si="103"/>
        <v>0</v>
      </c>
      <c r="AT291" s="263">
        <f t="shared" si="115"/>
        <v>0</v>
      </c>
      <c r="AU291" s="262">
        <f t="shared" si="104"/>
        <v>0</v>
      </c>
      <c r="AV291" s="129">
        <f t="shared" si="105"/>
        <v>0</v>
      </c>
      <c r="AW291" s="263">
        <f t="shared" si="116"/>
        <v>0</v>
      </c>
      <c r="AX291" s="262">
        <f t="shared" si="106"/>
        <v>0</v>
      </c>
      <c r="AY291" s="129">
        <f t="shared" si="107"/>
        <v>0</v>
      </c>
      <c r="AZ291" s="129">
        <f t="shared" si="117"/>
        <v>0</v>
      </c>
      <c r="BA291" s="263">
        <f>IFERROR(IF(VLOOKUP($D291,Listen!$A$2:$F$45,6,0)="Ja",AX291-MAX(AY291:AZ291),AX291-AY291),0)</f>
        <v>0</v>
      </c>
      <c r="BB291" s="262">
        <f t="shared" si="118"/>
        <v>0</v>
      </c>
      <c r="BC291" s="129">
        <f t="shared" si="108"/>
        <v>0</v>
      </c>
      <c r="BD291" s="129">
        <f t="shared" si="119"/>
        <v>0</v>
      </c>
      <c r="BE291" s="263">
        <f>IFERROR(IF(VLOOKUP($D291,Listen!$A$2:$F$45,6,0)="Ja",BB291-MAX(BC291:BD291),BB291-BC291),0)</f>
        <v>0</v>
      </c>
    </row>
    <row r="292" spans="1:57" x14ac:dyDescent="0.25">
      <c r="A292" s="189">
        <v>288</v>
      </c>
      <c r="B292" s="135" t="str">
        <f>IF(AND(E292&lt;&gt;0,D292&lt;&gt;0,F292&lt;&gt;0),IF(C292&lt;&gt;0,CONCATENATE(C292,"-AGr",VLOOKUP(D292,Listen!$A$2:$D$45,4,FALSE),"-",E292,"-",F292,),CONCATENATE("AGr",VLOOKUP(D292,Listen!$A$2:$D$45,4,FALSE),"-",E292,"-",F292)),"keine vollständige ID")</f>
        <v>keine vollständige ID</v>
      </c>
      <c r="C292" s="126"/>
      <c r="D292" s="275"/>
      <c r="E292" s="33"/>
      <c r="F292" s="130"/>
      <c r="G292" s="16"/>
      <c r="H292" s="16"/>
      <c r="I292" s="16"/>
      <c r="J292" s="16"/>
      <c r="K292" s="16"/>
      <c r="L292" s="94">
        <f>IF(E292&gt;A_Stammdaten!$B$10,0,G292+H292-J292)</f>
        <v>0</v>
      </c>
      <c r="M292" s="16"/>
      <c r="N292" s="16"/>
      <c r="O292" s="16"/>
      <c r="P292" s="54">
        <f t="shared" si="96"/>
        <v>0</v>
      </c>
      <c r="Q292" s="33"/>
      <c r="R292" s="33"/>
      <c r="S292" s="33"/>
      <c r="T292" s="33"/>
      <c r="U292" s="33"/>
      <c r="V292" s="33"/>
      <c r="W292" s="55" t="str">
        <f t="shared" si="97"/>
        <v>-</v>
      </c>
      <c r="X292" s="55" t="str">
        <f t="shared" si="98"/>
        <v>-</v>
      </c>
      <c r="Y292" s="55">
        <f>IF(ISBLANK($D292),0,VLOOKUP($D292,Listen!$A$2:$C$45,2,FALSE))</f>
        <v>0</v>
      </c>
      <c r="Z292" s="55">
        <f>IF(ISBLANK($D292),0,VLOOKUP($D292,Listen!$A$2:$C$45,3,FALSE))</f>
        <v>0</v>
      </c>
      <c r="AA292" s="45">
        <f t="shared" si="109"/>
        <v>0</v>
      </c>
      <c r="AB292" s="45">
        <f t="shared" si="109"/>
        <v>0</v>
      </c>
      <c r="AC292" s="45">
        <f>IFERROR(IF(OR($R292&lt;&gt;"Ja",VLOOKUP($D292,Listen!$A$2:$F$45,5,0)="Nein",E292&lt;IF(D292="LNG Anbindungsanlagen gemäß separater Festlegung",2022,2023)),$Y292,$W292),0)</f>
        <v>0</v>
      </c>
      <c r="AD292" s="45">
        <f>IFERROR(IF(OR($R292&lt;&gt;"Ja",VLOOKUP($D292,Listen!$A$2:$F$45,5,0)="Nein",E292&lt;IF(D292="LNG Anbindungsanlagen gemäß separater Festlegung",2022,2023)),$Y292,$W292),0)</f>
        <v>0</v>
      </c>
      <c r="AE292" s="45">
        <f>IFERROR(IF(OR($S292&lt;&gt;"Ja",VLOOKUP($D292,Listen!$A$2:$F$45,6,0)="Nein"),$Y292,$X292),0)</f>
        <v>0</v>
      </c>
      <c r="AF292" s="45">
        <f>IFERROR(IF(OR($S292&lt;&gt;"Ja",VLOOKUP($D292,Listen!$A$2:$F$45,6,0)="Nein"),$Y292,$X292),0)</f>
        <v>0</v>
      </c>
      <c r="AG292" s="45">
        <f>IFERROR(IF(OR($S292&lt;&gt;"Ja",VLOOKUP($D292,Listen!$A$2:$F$45,6,0)="Nein"),$Y292,$X292),0)</f>
        <v>0</v>
      </c>
      <c r="AH292" s="47">
        <f t="shared" si="110"/>
        <v>0</v>
      </c>
      <c r="AI292" s="122">
        <f>IFERROR(IF(VLOOKUP($D292,Listen!$A$2:$F$45,6,0)="Ja",MAX(BC292:BD292),D_SAV!$BC292),0)</f>
        <v>0</v>
      </c>
      <c r="AJ292" s="47">
        <f t="shared" si="111"/>
        <v>0</v>
      </c>
      <c r="AL292" s="262">
        <f t="shared" si="112"/>
        <v>0</v>
      </c>
      <c r="AM292" s="129">
        <f t="shared" si="99"/>
        <v>0</v>
      </c>
      <c r="AN292" s="263">
        <f t="shared" si="113"/>
        <v>0</v>
      </c>
      <c r="AO292" s="262">
        <f t="shared" si="100"/>
        <v>0</v>
      </c>
      <c r="AP292" s="129">
        <f t="shared" si="101"/>
        <v>0</v>
      </c>
      <c r="AQ292" s="263">
        <f t="shared" si="114"/>
        <v>0</v>
      </c>
      <c r="AR292" s="262">
        <f t="shared" si="102"/>
        <v>0</v>
      </c>
      <c r="AS292" s="129">
        <f t="shared" si="103"/>
        <v>0</v>
      </c>
      <c r="AT292" s="263">
        <f t="shared" si="115"/>
        <v>0</v>
      </c>
      <c r="AU292" s="262">
        <f t="shared" si="104"/>
        <v>0</v>
      </c>
      <c r="AV292" s="129">
        <f t="shared" si="105"/>
        <v>0</v>
      </c>
      <c r="AW292" s="263">
        <f t="shared" si="116"/>
        <v>0</v>
      </c>
      <c r="AX292" s="262">
        <f t="shared" si="106"/>
        <v>0</v>
      </c>
      <c r="AY292" s="129">
        <f t="shared" si="107"/>
        <v>0</v>
      </c>
      <c r="AZ292" s="129">
        <f t="shared" si="117"/>
        <v>0</v>
      </c>
      <c r="BA292" s="263">
        <f>IFERROR(IF(VLOOKUP($D292,Listen!$A$2:$F$45,6,0)="Ja",AX292-MAX(AY292:AZ292),AX292-AY292),0)</f>
        <v>0</v>
      </c>
      <c r="BB292" s="262">
        <f t="shared" si="118"/>
        <v>0</v>
      </c>
      <c r="BC292" s="129">
        <f t="shared" si="108"/>
        <v>0</v>
      </c>
      <c r="BD292" s="129">
        <f t="shared" si="119"/>
        <v>0</v>
      </c>
      <c r="BE292" s="263">
        <f>IFERROR(IF(VLOOKUP($D292,Listen!$A$2:$F$45,6,0)="Ja",BB292-MAX(BC292:BD292),BB292-BC292),0)</f>
        <v>0</v>
      </c>
    </row>
    <row r="293" spans="1:57" x14ac:dyDescent="0.25">
      <c r="A293" s="189">
        <v>289</v>
      </c>
      <c r="B293" s="135" t="str">
        <f>IF(AND(E293&lt;&gt;0,D293&lt;&gt;0,F293&lt;&gt;0),IF(C293&lt;&gt;0,CONCATENATE(C293,"-AGr",VLOOKUP(D293,Listen!$A$2:$D$45,4,FALSE),"-",E293,"-",F293,),CONCATENATE("AGr",VLOOKUP(D293,Listen!$A$2:$D$45,4,FALSE),"-",E293,"-",F293)),"keine vollständige ID")</f>
        <v>keine vollständige ID</v>
      </c>
      <c r="C293" s="126"/>
      <c r="D293" s="275"/>
      <c r="E293" s="33"/>
      <c r="F293" s="130"/>
      <c r="G293" s="16"/>
      <c r="H293" s="16"/>
      <c r="I293" s="16"/>
      <c r="J293" s="16"/>
      <c r="K293" s="16"/>
      <c r="L293" s="94">
        <f>IF(E293&gt;A_Stammdaten!$B$10,0,G293+H293-J293)</f>
        <v>0</v>
      </c>
      <c r="M293" s="16"/>
      <c r="N293" s="16"/>
      <c r="O293" s="16"/>
      <c r="P293" s="54">
        <f t="shared" si="96"/>
        <v>0</v>
      </c>
      <c r="Q293" s="33"/>
      <c r="R293" s="33"/>
      <c r="S293" s="33"/>
      <c r="T293" s="33"/>
      <c r="U293" s="33"/>
      <c r="V293" s="33"/>
      <c r="W293" s="55" t="str">
        <f t="shared" si="97"/>
        <v>-</v>
      </c>
      <c r="X293" s="55" t="str">
        <f t="shared" si="98"/>
        <v>-</v>
      </c>
      <c r="Y293" s="55">
        <f>IF(ISBLANK($D293),0,VLOOKUP($D293,Listen!$A$2:$C$45,2,FALSE))</f>
        <v>0</v>
      </c>
      <c r="Z293" s="55">
        <f>IF(ISBLANK($D293),0,VLOOKUP($D293,Listen!$A$2:$C$45,3,FALSE))</f>
        <v>0</v>
      </c>
      <c r="AA293" s="45">
        <f t="shared" si="109"/>
        <v>0</v>
      </c>
      <c r="AB293" s="45">
        <f t="shared" si="109"/>
        <v>0</v>
      </c>
      <c r="AC293" s="45">
        <f>IFERROR(IF(OR($R293&lt;&gt;"Ja",VLOOKUP($D293,Listen!$A$2:$F$45,5,0)="Nein",E293&lt;IF(D293="LNG Anbindungsanlagen gemäß separater Festlegung",2022,2023)),$Y293,$W293),0)</f>
        <v>0</v>
      </c>
      <c r="AD293" s="45">
        <f>IFERROR(IF(OR($R293&lt;&gt;"Ja",VLOOKUP($D293,Listen!$A$2:$F$45,5,0)="Nein",E293&lt;IF(D293="LNG Anbindungsanlagen gemäß separater Festlegung",2022,2023)),$Y293,$W293),0)</f>
        <v>0</v>
      </c>
      <c r="AE293" s="45">
        <f>IFERROR(IF(OR($S293&lt;&gt;"Ja",VLOOKUP($D293,Listen!$A$2:$F$45,6,0)="Nein"),$Y293,$X293),0)</f>
        <v>0</v>
      </c>
      <c r="AF293" s="45">
        <f>IFERROR(IF(OR($S293&lt;&gt;"Ja",VLOOKUP($D293,Listen!$A$2:$F$45,6,0)="Nein"),$Y293,$X293),0)</f>
        <v>0</v>
      </c>
      <c r="AG293" s="45">
        <f>IFERROR(IF(OR($S293&lt;&gt;"Ja",VLOOKUP($D293,Listen!$A$2:$F$45,6,0)="Nein"),$Y293,$X293),0)</f>
        <v>0</v>
      </c>
      <c r="AH293" s="47">
        <f t="shared" si="110"/>
        <v>0</v>
      </c>
      <c r="AI293" s="122">
        <f>IFERROR(IF(VLOOKUP($D293,Listen!$A$2:$F$45,6,0)="Ja",MAX(BC293:BD293),D_SAV!$BC293),0)</f>
        <v>0</v>
      </c>
      <c r="AJ293" s="47">
        <f t="shared" si="111"/>
        <v>0</v>
      </c>
      <c r="AL293" s="262">
        <f t="shared" si="112"/>
        <v>0</v>
      </c>
      <c r="AM293" s="129">
        <f t="shared" si="99"/>
        <v>0</v>
      </c>
      <c r="AN293" s="263">
        <f t="shared" si="113"/>
        <v>0</v>
      </c>
      <c r="AO293" s="262">
        <f t="shared" si="100"/>
        <v>0</v>
      </c>
      <c r="AP293" s="129">
        <f t="shared" si="101"/>
        <v>0</v>
      </c>
      <c r="AQ293" s="263">
        <f t="shared" si="114"/>
        <v>0</v>
      </c>
      <c r="AR293" s="262">
        <f t="shared" si="102"/>
        <v>0</v>
      </c>
      <c r="AS293" s="129">
        <f t="shared" si="103"/>
        <v>0</v>
      </c>
      <c r="AT293" s="263">
        <f t="shared" si="115"/>
        <v>0</v>
      </c>
      <c r="AU293" s="262">
        <f t="shared" si="104"/>
        <v>0</v>
      </c>
      <c r="AV293" s="129">
        <f t="shared" si="105"/>
        <v>0</v>
      </c>
      <c r="AW293" s="263">
        <f t="shared" si="116"/>
        <v>0</v>
      </c>
      <c r="AX293" s="262">
        <f t="shared" si="106"/>
        <v>0</v>
      </c>
      <c r="AY293" s="129">
        <f t="shared" si="107"/>
        <v>0</v>
      </c>
      <c r="AZ293" s="129">
        <f t="shared" si="117"/>
        <v>0</v>
      </c>
      <c r="BA293" s="263">
        <f>IFERROR(IF(VLOOKUP($D293,Listen!$A$2:$F$45,6,0)="Ja",AX293-MAX(AY293:AZ293),AX293-AY293),0)</f>
        <v>0</v>
      </c>
      <c r="BB293" s="262">
        <f t="shared" si="118"/>
        <v>0</v>
      </c>
      <c r="BC293" s="129">
        <f t="shared" si="108"/>
        <v>0</v>
      </c>
      <c r="BD293" s="129">
        <f t="shared" si="119"/>
        <v>0</v>
      </c>
      <c r="BE293" s="263">
        <f>IFERROR(IF(VLOOKUP($D293,Listen!$A$2:$F$45,6,0)="Ja",BB293-MAX(BC293:BD293),BB293-BC293),0)</f>
        <v>0</v>
      </c>
    </row>
    <row r="294" spans="1:57" x14ac:dyDescent="0.25">
      <c r="A294" s="189">
        <v>290</v>
      </c>
      <c r="B294" s="135" t="str">
        <f>IF(AND(E294&lt;&gt;0,D294&lt;&gt;0,F294&lt;&gt;0),IF(C294&lt;&gt;0,CONCATENATE(C294,"-AGr",VLOOKUP(D294,Listen!$A$2:$D$45,4,FALSE),"-",E294,"-",F294,),CONCATENATE("AGr",VLOOKUP(D294,Listen!$A$2:$D$45,4,FALSE),"-",E294,"-",F294)),"keine vollständige ID")</f>
        <v>keine vollständige ID</v>
      </c>
      <c r="C294" s="126"/>
      <c r="D294" s="275"/>
      <c r="E294" s="33"/>
      <c r="F294" s="130"/>
      <c r="G294" s="16"/>
      <c r="H294" s="16"/>
      <c r="I294" s="16"/>
      <c r="J294" s="16"/>
      <c r="K294" s="16"/>
      <c r="L294" s="94">
        <f>IF(E294&gt;A_Stammdaten!$B$10,0,G294+H294-J294)</f>
        <v>0</v>
      </c>
      <c r="M294" s="16"/>
      <c r="N294" s="16"/>
      <c r="O294" s="16"/>
      <c r="P294" s="54">
        <f t="shared" si="96"/>
        <v>0</v>
      </c>
      <c r="Q294" s="33"/>
      <c r="R294" s="33"/>
      <c r="S294" s="33"/>
      <c r="T294" s="33"/>
      <c r="U294" s="33"/>
      <c r="V294" s="33"/>
      <c r="W294" s="55" t="str">
        <f t="shared" si="97"/>
        <v>-</v>
      </c>
      <c r="X294" s="55" t="str">
        <f t="shared" si="98"/>
        <v>-</v>
      </c>
      <c r="Y294" s="55">
        <f>IF(ISBLANK($D294),0,VLOOKUP($D294,Listen!$A$2:$C$45,2,FALSE))</f>
        <v>0</v>
      </c>
      <c r="Z294" s="55">
        <f>IF(ISBLANK($D294),0,VLOOKUP($D294,Listen!$A$2:$C$45,3,FALSE))</f>
        <v>0</v>
      </c>
      <c r="AA294" s="45">
        <f t="shared" si="109"/>
        <v>0</v>
      </c>
      <c r="AB294" s="45">
        <f t="shared" si="109"/>
        <v>0</v>
      </c>
      <c r="AC294" s="45">
        <f>IFERROR(IF(OR($R294&lt;&gt;"Ja",VLOOKUP($D294,Listen!$A$2:$F$45,5,0)="Nein",E294&lt;IF(D294="LNG Anbindungsanlagen gemäß separater Festlegung",2022,2023)),$Y294,$W294),0)</f>
        <v>0</v>
      </c>
      <c r="AD294" s="45">
        <f>IFERROR(IF(OR($R294&lt;&gt;"Ja",VLOOKUP($D294,Listen!$A$2:$F$45,5,0)="Nein",E294&lt;IF(D294="LNG Anbindungsanlagen gemäß separater Festlegung",2022,2023)),$Y294,$W294),0)</f>
        <v>0</v>
      </c>
      <c r="AE294" s="45">
        <f>IFERROR(IF(OR($S294&lt;&gt;"Ja",VLOOKUP($D294,Listen!$A$2:$F$45,6,0)="Nein"),$Y294,$X294),0)</f>
        <v>0</v>
      </c>
      <c r="AF294" s="45">
        <f>IFERROR(IF(OR($S294&lt;&gt;"Ja",VLOOKUP($D294,Listen!$A$2:$F$45,6,0)="Nein"),$Y294,$X294),0)</f>
        <v>0</v>
      </c>
      <c r="AG294" s="45">
        <f>IFERROR(IF(OR($S294&lt;&gt;"Ja",VLOOKUP($D294,Listen!$A$2:$F$45,6,0)="Nein"),$Y294,$X294),0)</f>
        <v>0</v>
      </c>
      <c r="AH294" s="47">
        <f t="shared" si="110"/>
        <v>0</v>
      </c>
      <c r="AI294" s="122">
        <f>IFERROR(IF(VLOOKUP($D294,Listen!$A$2:$F$45,6,0)="Ja",MAX(BC294:BD294),D_SAV!$BC294),0)</f>
        <v>0</v>
      </c>
      <c r="AJ294" s="47">
        <f t="shared" si="111"/>
        <v>0</v>
      </c>
      <c r="AL294" s="262">
        <f t="shared" si="112"/>
        <v>0</v>
      </c>
      <c r="AM294" s="129">
        <f t="shared" si="99"/>
        <v>0</v>
      </c>
      <c r="AN294" s="263">
        <f t="shared" si="113"/>
        <v>0</v>
      </c>
      <c r="AO294" s="262">
        <f t="shared" si="100"/>
        <v>0</v>
      </c>
      <c r="AP294" s="129">
        <f t="shared" si="101"/>
        <v>0</v>
      </c>
      <c r="AQ294" s="263">
        <f t="shared" si="114"/>
        <v>0</v>
      </c>
      <c r="AR294" s="262">
        <f t="shared" si="102"/>
        <v>0</v>
      </c>
      <c r="AS294" s="129">
        <f t="shared" si="103"/>
        <v>0</v>
      </c>
      <c r="AT294" s="263">
        <f t="shared" si="115"/>
        <v>0</v>
      </c>
      <c r="AU294" s="262">
        <f t="shared" si="104"/>
        <v>0</v>
      </c>
      <c r="AV294" s="129">
        <f t="shared" si="105"/>
        <v>0</v>
      </c>
      <c r="AW294" s="263">
        <f t="shared" si="116"/>
        <v>0</v>
      </c>
      <c r="AX294" s="262">
        <f t="shared" si="106"/>
        <v>0</v>
      </c>
      <c r="AY294" s="129">
        <f t="shared" si="107"/>
        <v>0</v>
      </c>
      <c r="AZ294" s="129">
        <f t="shared" si="117"/>
        <v>0</v>
      </c>
      <c r="BA294" s="263">
        <f>IFERROR(IF(VLOOKUP($D294,Listen!$A$2:$F$45,6,0)="Ja",AX294-MAX(AY294:AZ294),AX294-AY294),0)</f>
        <v>0</v>
      </c>
      <c r="BB294" s="262">
        <f t="shared" si="118"/>
        <v>0</v>
      </c>
      <c r="BC294" s="129">
        <f t="shared" si="108"/>
        <v>0</v>
      </c>
      <c r="BD294" s="129">
        <f t="shared" si="119"/>
        <v>0</v>
      </c>
      <c r="BE294" s="263">
        <f>IFERROR(IF(VLOOKUP($D294,Listen!$A$2:$F$45,6,0)="Ja",BB294-MAX(BC294:BD294),BB294-BC294),0)</f>
        <v>0</v>
      </c>
    </row>
    <row r="295" spans="1:57" x14ac:dyDescent="0.25">
      <c r="A295" s="189">
        <v>291</v>
      </c>
      <c r="B295" s="135" t="str">
        <f>IF(AND(E295&lt;&gt;0,D295&lt;&gt;0,F295&lt;&gt;0),IF(C295&lt;&gt;0,CONCATENATE(C295,"-AGr",VLOOKUP(D295,Listen!$A$2:$D$45,4,FALSE),"-",E295,"-",F295,),CONCATENATE("AGr",VLOOKUP(D295,Listen!$A$2:$D$45,4,FALSE),"-",E295,"-",F295)),"keine vollständige ID")</f>
        <v>keine vollständige ID</v>
      </c>
      <c r="C295" s="126"/>
      <c r="D295" s="275"/>
      <c r="E295" s="33"/>
      <c r="F295" s="130"/>
      <c r="G295" s="16"/>
      <c r="H295" s="16"/>
      <c r="I295" s="16"/>
      <c r="J295" s="16"/>
      <c r="K295" s="16"/>
      <c r="L295" s="94">
        <f>IF(E295&gt;A_Stammdaten!$B$10,0,G295+H295-J295)</f>
        <v>0</v>
      </c>
      <c r="M295" s="16"/>
      <c r="N295" s="16"/>
      <c r="O295" s="16"/>
      <c r="P295" s="54">
        <f t="shared" si="96"/>
        <v>0</v>
      </c>
      <c r="Q295" s="33"/>
      <c r="R295" s="33"/>
      <c r="S295" s="33"/>
      <c r="T295" s="33"/>
      <c r="U295" s="33"/>
      <c r="V295" s="33"/>
      <c r="W295" s="55" t="str">
        <f t="shared" si="97"/>
        <v>-</v>
      </c>
      <c r="X295" s="55" t="str">
        <f t="shared" si="98"/>
        <v>-</v>
      </c>
      <c r="Y295" s="55">
        <f>IF(ISBLANK($D295),0,VLOOKUP($D295,Listen!$A$2:$C$45,2,FALSE))</f>
        <v>0</v>
      </c>
      <c r="Z295" s="55">
        <f>IF(ISBLANK($D295),0,VLOOKUP($D295,Listen!$A$2:$C$45,3,FALSE))</f>
        <v>0</v>
      </c>
      <c r="AA295" s="45">
        <f t="shared" si="109"/>
        <v>0</v>
      </c>
      <c r="AB295" s="45">
        <f t="shared" si="109"/>
        <v>0</v>
      </c>
      <c r="AC295" s="45">
        <f>IFERROR(IF(OR($R295&lt;&gt;"Ja",VLOOKUP($D295,Listen!$A$2:$F$45,5,0)="Nein",E295&lt;IF(D295="LNG Anbindungsanlagen gemäß separater Festlegung",2022,2023)),$Y295,$W295),0)</f>
        <v>0</v>
      </c>
      <c r="AD295" s="45">
        <f>IFERROR(IF(OR($R295&lt;&gt;"Ja",VLOOKUP($D295,Listen!$A$2:$F$45,5,0)="Nein",E295&lt;IF(D295="LNG Anbindungsanlagen gemäß separater Festlegung",2022,2023)),$Y295,$W295),0)</f>
        <v>0</v>
      </c>
      <c r="AE295" s="45">
        <f>IFERROR(IF(OR($S295&lt;&gt;"Ja",VLOOKUP($D295,Listen!$A$2:$F$45,6,0)="Nein"),$Y295,$X295),0)</f>
        <v>0</v>
      </c>
      <c r="AF295" s="45">
        <f>IFERROR(IF(OR($S295&lt;&gt;"Ja",VLOOKUP($D295,Listen!$A$2:$F$45,6,0)="Nein"),$Y295,$X295),0)</f>
        <v>0</v>
      </c>
      <c r="AG295" s="45">
        <f>IFERROR(IF(OR($S295&lt;&gt;"Ja",VLOOKUP($D295,Listen!$A$2:$F$45,6,0)="Nein"),$Y295,$X295),0)</f>
        <v>0</v>
      </c>
      <c r="AH295" s="47">
        <f t="shared" si="110"/>
        <v>0</v>
      </c>
      <c r="AI295" s="122">
        <f>IFERROR(IF(VLOOKUP($D295,Listen!$A$2:$F$45,6,0)="Ja",MAX(BC295:BD295),D_SAV!$BC295),0)</f>
        <v>0</v>
      </c>
      <c r="AJ295" s="47">
        <f t="shared" si="111"/>
        <v>0</v>
      </c>
      <c r="AL295" s="262">
        <f t="shared" si="112"/>
        <v>0</v>
      </c>
      <c r="AM295" s="129">
        <f t="shared" si="99"/>
        <v>0</v>
      </c>
      <c r="AN295" s="263">
        <f t="shared" si="113"/>
        <v>0</v>
      </c>
      <c r="AO295" s="262">
        <f t="shared" si="100"/>
        <v>0</v>
      </c>
      <c r="AP295" s="129">
        <f t="shared" si="101"/>
        <v>0</v>
      </c>
      <c r="AQ295" s="263">
        <f t="shared" si="114"/>
        <v>0</v>
      </c>
      <c r="AR295" s="262">
        <f t="shared" si="102"/>
        <v>0</v>
      </c>
      <c r="AS295" s="129">
        <f t="shared" si="103"/>
        <v>0</v>
      </c>
      <c r="AT295" s="263">
        <f t="shared" si="115"/>
        <v>0</v>
      </c>
      <c r="AU295" s="262">
        <f t="shared" si="104"/>
        <v>0</v>
      </c>
      <c r="AV295" s="129">
        <f t="shared" si="105"/>
        <v>0</v>
      </c>
      <c r="AW295" s="263">
        <f t="shared" si="116"/>
        <v>0</v>
      </c>
      <c r="AX295" s="262">
        <f t="shared" si="106"/>
        <v>0</v>
      </c>
      <c r="AY295" s="129">
        <f t="shared" si="107"/>
        <v>0</v>
      </c>
      <c r="AZ295" s="129">
        <f t="shared" si="117"/>
        <v>0</v>
      </c>
      <c r="BA295" s="263">
        <f>IFERROR(IF(VLOOKUP($D295,Listen!$A$2:$F$45,6,0)="Ja",AX295-MAX(AY295:AZ295),AX295-AY295),0)</f>
        <v>0</v>
      </c>
      <c r="BB295" s="262">
        <f t="shared" si="118"/>
        <v>0</v>
      </c>
      <c r="BC295" s="129">
        <f t="shared" si="108"/>
        <v>0</v>
      </c>
      <c r="BD295" s="129">
        <f t="shared" si="119"/>
        <v>0</v>
      </c>
      <c r="BE295" s="263">
        <f>IFERROR(IF(VLOOKUP($D295,Listen!$A$2:$F$45,6,0)="Ja",BB295-MAX(BC295:BD295),BB295-BC295),0)</f>
        <v>0</v>
      </c>
    </row>
    <row r="296" spans="1:57" x14ac:dyDescent="0.25">
      <c r="A296" s="189">
        <v>292</v>
      </c>
      <c r="B296" s="135" t="str">
        <f>IF(AND(E296&lt;&gt;0,D296&lt;&gt;0,F296&lt;&gt;0),IF(C296&lt;&gt;0,CONCATENATE(C296,"-AGr",VLOOKUP(D296,Listen!$A$2:$D$45,4,FALSE),"-",E296,"-",F296,),CONCATENATE("AGr",VLOOKUP(D296,Listen!$A$2:$D$45,4,FALSE),"-",E296,"-",F296)),"keine vollständige ID")</f>
        <v>keine vollständige ID</v>
      </c>
      <c r="C296" s="126"/>
      <c r="D296" s="275"/>
      <c r="E296" s="33"/>
      <c r="F296" s="130"/>
      <c r="G296" s="16"/>
      <c r="H296" s="16"/>
      <c r="I296" s="16"/>
      <c r="J296" s="16"/>
      <c r="K296" s="16"/>
      <c r="L296" s="94">
        <f>IF(E296&gt;A_Stammdaten!$B$10,0,G296+H296-J296)</f>
        <v>0</v>
      </c>
      <c r="M296" s="16"/>
      <c r="N296" s="16"/>
      <c r="O296" s="16"/>
      <c r="P296" s="54">
        <f t="shared" si="96"/>
        <v>0</v>
      </c>
      <c r="Q296" s="33"/>
      <c r="R296" s="33"/>
      <c r="S296" s="33"/>
      <c r="T296" s="33"/>
      <c r="U296" s="33"/>
      <c r="V296" s="33"/>
      <c r="W296" s="55" t="str">
        <f t="shared" si="97"/>
        <v>-</v>
      </c>
      <c r="X296" s="55" t="str">
        <f t="shared" si="98"/>
        <v>-</v>
      </c>
      <c r="Y296" s="55">
        <f>IF(ISBLANK($D296),0,VLOOKUP($D296,Listen!$A$2:$C$45,2,FALSE))</f>
        <v>0</v>
      </c>
      <c r="Z296" s="55">
        <f>IF(ISBLANK($D296),0,VLOOKUP($D296,Listen!$A$2:$C$45,3,FALSE))</f>
        <v>0</v>
      </c>
      <c r="AA296" s="45">
        <f t="shared" si="109"/>
        <v>0</v>
      </c>
      <c r="AB296" s="45">
        <f t="shared" si="109"/>
        <v>0</v>
      </c>
      <c r="AC296" s="45">
        <f>IFERROR(IF(OR($R296&lt;&gt;"Ja",VLOOKUP($D296,Listen!$A$2:$F$45,5,0)="Nein",E296&lt;IF(D296="LNG Anbindungsanlagen gemäß separater Festlegung",2022,2023)),$Y296,$W296),0)</f>
        <v>0</v>
      </c>
      <c r="AD296" s="45">
        <f>IFERROR(IF(OR($R296&lt;&gt;"Ja",VLOOKUP($D296,Listen!$A$2:$F$45,5,0)="Nein",E296&lt;IF(D296="LNG Anbindungsanlagen gemäß separater Festlegung",2022,2023)),$Y296,$W296),0)</f>
        <v>0</v>
      </c>
      <c r="AE296" s="45">
        <f>IFERROR(IF(OR($S296&lt;&gt;"Ja",VLOOKUP($D296,Listen!$A$2:$F$45,6,0)="Nein"),$Y296,$X296),0)</f>
        <v>0</v>
      </c>
      <c r="AF296" s="45">
        <f>IFERROR(IF(OR($S296&lt;&gt;"Ja",VLOOKUP($D296,Listen!$A$2:$F$45,6,0)="Nein"),$Y296,$X296),0)</f>
        <v>0</v>
      </c>
      <c r="AG296" s="45">
        <f>IFERROR(IF(OR($S296&lt;&gt;"Ja",VLOOKUP($D296,Listen!$A$2:$F$45,6,0)="Nein"),$Y296,$X296),0)</f>
        <v>0</v>
      </c>
      <c r="AH296" s="47">
        <f t="shared" si="110"/>
        <v>0</v>
      </c>
      <c r="AI296" s="122">
        <f>IFERROR(IF(VLOOKUP($D296,Listen!$A$2:$F$45,6,0)="Ja",MAX(BC296:BD296),D_SAV!$BC296),0)</f>
        <v>0</v>
      </c>
      <c r="AJ296" s="47">
        <f t="shared" si="111"/>
        <v>0</v>
      </c>
      <c r="AL296" s="262">
        <f t="shared" si="112"/>
        <v>0</v>
      </c>
      <c r="AM296" s="129">
        <f t="shared" si="99"/>
        <v>0</v>
      </c>
      <c r="AN296" s="263">
        <f t="shared" si="113"/>
        <v>0</v>
      </c>
      <c r="AO296" s="262">
        <f t="shared" si="100"/>
        <v>0</v>
      </c>
      <c r="AP296" s="129">
        <f t="shared" si="101"/>
        <v>0</v>
      </c>
      <c r="AQ296" s="263">
        <f t="shared" si="114"/>
        <v>0</v>
      </c>
      <c r="AR296" s="262">
        <f t="shared" si="102"/>
        <v>0</v>
      </c>
      <c r="AS296" s="129">
        <f t="shared" si="103"/>
        <v>0</v>
      </c>
      <c r="AT296" s="263">
        <f t="shared" si="115"/>
        <v>0</v>
      </c>
      <c r="AU296" s="262">
        <f t="shared" si="104"/>
        <v>0</v>
      </c>
      <c r="AV296" s="129">
        <f t="shared" si="105"/>
        <v>0</v>
      </c>
      <c r="AW296" s="263">
        <f t="shared" si="116"/>
        <v>0</v>
      </c>
      <c r="AX296" s="262">
        <f t="shared" si="106"/>
        <v>0</v>
      </c>
      <c r="AY296" s="129">
        <f t="shared" si="107"/>
        <v>0</v>
      </c>
      <c r="AZ296" s="129">
        <f t="shared" si="117"/>
        <v>0</v>
      </c>
      <c r="BA296" s="263">
        <f>IFERROR(IF(VLOOKUP($D296,Listen!$A$2:$F$45,6,0)="Ja",AX296-MAX(AY296:AZ296),AX296-AY296),0)</f>
        <v>0</v>
      </c>
      <c r="BB296" s="262">
        <f t="shared" si="118"/>
        <v>0</v>
      </c>
      <c r="BC296" s="129">
        <f t="shared" si="108"/>
        <v>0</v>
      </c>
      <c r="BD296" s="129">
        <f t="shared" si="119"/>
        <v>0</v>
      </c>
      <c r="BE296" s="263">
        <f>IFERROR(IF(VLOOKUP($D296,Listen!$A$2:$F$45,6,0)="Ja",BB296-MAX(BC296:BD296),BB296-BC296),0)</f>
        <v>0</v>
      </c>
    </row>
    <row r="297" spans="1:57" x14ac:dyDescent="0.25">
      <c r="A297" s="189">
        <v>293</v>
      </c>
      <c r="B297" s="135" t="str">
        <f>IF(AND(E297&lt;&gt;0,D297&lt;&gt;0,F297&lt;&gt;0),IF(C297&lt;&gt;0,CONCATENATE(C297,"-AGr",VLOOKUP(D297,Listen!$A$2:$D$45,4,FALSE),"-",E297,"-",F297,),CONCATENATE("AGr",VLOOKUP(D297,Listen!$A$2:$D$45,4,FALSE),"-",E297,"-",F297)),"keine vollständige ID")</f>
        <v>keine vollständige ID</v>
      </c>
      <c r="C297" s="126"/>
      <c r="D297" s="275"/>
      <c r="E297" s="33"/>
      <c r="F297" s="130"/>
      <c r="G297" s="16"/>
      <c r="H297" s="16"/>
      <c r="I297" s="16"/>
      <c r="J297" s="16"/>
      <c r="K297" s="16"/>
      <c r="L297" s="94">
        <f>IF(E297&gt;A_Stammdaten!$B$10,0,G297+H297-J297)</f>
        <v>0</v>
      </c>
      <c r="M297" s="16"/>
      <c r="N297" s="16"/>
      <c r="O297" s="16"/>
      <c r="P297" s="54">
        <f t="shared" si="96"/>
        <v>0</v>
      </c>
      <c r="Q297" s="33"/>
      <c r="R297" s="33"/>
      <c r="S297" s="33"/>
      <c r="T297" s="33"/>
      <c r="U297" s="33"/>
      <c r="V297" s="33"/>
      <c r="W297" s="55" t="str">
        <f t="shared" si="97"/>
        <v>-</v>
      </c>
      <c r="X297" s="55" t="str">
        <f t="shared" si="98"/>
        <v>-</v>
      </c>
      <c r="Y297" s="55">
        <f>IF(ISBLANK($D297),0,VLOOKUP($D297,Listen!$A$2:$C$45,2,FALSE))</f>
        <v>0</v>
      </c>
      <c r="Z297" s="55">
        <f>IF(ISBLANK($D297),0,VLOOKUP($D297,Listen!$A$2:$C$45,3,FALSE))</f>
        <v>0</v>
      </c>
      <c r="AA297" s="45">
        <f t="shared" si="109"/>
        <v>0</v>
      </c>
      <c r="AB297" s="45">
        <f t="shared" si="109"/>
        <v>0</v>
      </c>
      <c r="AC297" s="45">
        <f>IFERROR(IF(OR($R297&lt;&gt;"Ja",VLOOKUP($D297,Listen!$A$2:$F$45,5,0)="Nein",E297&lt;IF(D297="LNG Anbindungsanlagen gemäß separater Festlegung",2022,2023)),$Y297,$W297),0)</f>
        <v>0</v>
      </c>
      <c r="AD297" s="45">
        <f>IFERROR(IF(OR($R297&lt;&gt;"Ja",VLOOKUP($D297,Listen!$A$2:$F$45,5,0)="Nein",E297&lt;IF(D297="LNG Anbindungsanlagen gemäß separater Festlegung",2022,2023)),$Y297,$W297),0)</f>
        <v>0</v>
      </c>
      <c r="AE297" s="45">
        <f>IFERROR(IF(OR($S297&lt;&gt;"Ja",VLOOKUP($D297,Listen!$A$2:$F$45,6,0)="Nein"),$Y297,$X297),0)</f>
        <v>0</v>
      </c>
      <c r="AF297" s="45">
        <f>IFERROR(IF(OR($S297&lt;&gt;"Ja",VLOOKUP($D297,Listen!$A$2:$F$45,6,0)="Nein"),$Y297,$X297),0)</f>
        <v>0</v>
      </c>
      <c r="AG297" s="45">
        <f>IFERROR(IF(OR($S297&lt;&gt;"Ja",VLOOKUP($D297,Listen!$A$2:$F$45,6,0)="Nein"),$Y297,$X297),0)</f>
        <v>0</v>
      </c>
      <c r="AH297" s="47">
        <f t="shared" si="110"/>
        <v>0</v>
      </c>
      <c r="AI297" s="122">
        <f>IFERROR(IF(VLOOKUP($D297,Listen!$A$2:$F$45,6,0)="Ja",MAX(BC297:BD297),D_SAV!$BC297),0)</f>
        <v>0</v>
      </c>
      <c r="AJ297" s="47">
        <f t="shared" si="111"/>
        <v>0</v>
      </c>
      <c r="AL297" s="262">
        <f t="shared" si="112"/>
        <v>0</v>
      </c>
      <c r="AM297" s="129">
        <f t="shared" si="99"/>
        <v>0</v>
      </c>
      <c r="AN297" s="263">
        <f t="shared" si="113"/>
        <v>0</v>
      </c>
      <c r="AO297" s="262">
        <f t="shared" si="100"/>
        <v>0</v>
      </c>
      <c r="AP297" s="129">
        <f t="shared" si="101"/>
        <v>0</v>
      </c>
      <c r="AQ297" s="263">
        <f t="shared" si="114"/>
        <v>0</v>
      </c>
      <c r="AR297" s="262">
        <f t="shared" si="102"/>
        <v>0</v>
      </c>
      <c r="AS297" s="129">
        <f t="shared" si="103"/>
        <v>0</v>
      </c>
      <c r="AT297" s="263">
        <f t="shared" si="115"/>
        <v>0</v>
      </c>
      <c r="AU297" s="262">
        <f t="shared" si="104"/>
        <v>0</v>
      </c>
      <c r="AV297" s="129">
        <f t="shared" si="105"/>
        <v>0</v>
      </c>
      <c r="AW297" s="263">
        <f t="shared" si="116"/>
        <v>0</v>
      </c>
      <c r="AX297" s="262">
        <f t="shared" si="106"/>
        <v>0</v>
      </c>
      <c r="AY297" s="129">
        <f t="shared" si="107"/>
        <v>0</v>
      </c>
      <c r="AZ297" s="129">
        <f t="shared" si="117"/>
        <v>0</v>
      </c>
      <c r="BA297" s="263">
        <f>IFERROR(IF(VLOOKUP($D297,Listen!$A$2:$F$45,6,0)="Ja",AX297-MAX(AY297:AZ297),AX297-AY297),0)</f>
        <v>0</v>
      </c>
      <c r="BB297" s="262">
        <f t="shared" si="118"/>
        <v>0</v>
      </c>
      <c r="BC297" s="129">
        <f t="shared" si="108"/>
        <v>0</v>
      </c>
      <c r="BD297" s="129">
        <f t="shared" si="119"/>
        <v>0</v>
      </c>
      <c r="BE297" s="263">
        <f>IFERROR(IF(VLOOKUP($D297,Listen!$A$2:$F$45,6,0)="Ja",BB297-MAX(BC297:BD297),BB297-BC297),0)</f>
        <v>0</v>
      </c>
    </row>
    <row r="298" spans="1:57" x14ac:dyDescent="0.25">
      <c r="A298" s="189">
        <v>294</v>
      </c>
      <c r="B298" s="135" t="str">
        <f>IF(AND(E298&lt;&gt;0,D298&lt;&gt;0,F298&lt;&gt;0),IF(C298&lt;&gt;0,CONCATENATE(C298,"-AGr",VLOOKUP(D298,Listen!$A$2:$D$45,4,FALSE),"-",E298,"-",F298,),CONCATENATE("AGr",VLOOKUP(D298,Listen!$A$2:$D$45,4,FALSE),"-",E298,"-",F298)),"keine vollständige ID")</f>
        <v>keine vollständige ID</v>
      </c>
      <c r="C298" s="126"/>
      <c r="D298" s="275"/>
      <c r="E298" s="33"/>
      <c r="F298" s="130"/>
      <c r="G298" s="16"/>
      <c r="H298" s="16"/>
      <c r="I298" s="16"/>
      <c r="J298" s="16"/>
      <c r="K298" s="16"/>
      <c r="L298" s="94">
        <f>IF(E298&gt;A_Stammdaten!$B$10,0,G298+H298-J298)</f>
        <v>0</v>
      </c>
      <c r="M298" s="16"/>
      <c r="N298" s="16"/>
      <c r="O298" s="16"/>
      <c r="P298" s="54">
        <f t="shared" si="96"/>
        <v>0</v>
      </c>
      <c r="Q298" s="33"/>
      <c r="R298" s="33"/>
      <c r="S298" s="33"/>
      <c r="T298" s="33"/>
      <c r="U298" s="33"/>
      <c r="V298" s="33"/>
      <c r="W298" s="55" t="str">
        <f t="shared" si="97"/>
        <v>-</v>
      </c>
      <c r="X298" s="55" t="str">
        <f t="shared" si="98"/>
        <v>-</v>
      </c>
      <c r="Y298" s="55">
        <f>IF(ISBLANK($D298),0,VLOOKUP($D298,Listen!$A$2:$C$45,2,FALSE))</f>
        <v>0</v>
      </c>
      <c r="Z298" s="55">
        <f>IF(ISBLANK($D298),0,VLOOKUP($D298,Listen!$A$2:$C$45,3,FALSE))</f>
        <v>0</v>
      </c>
      <c r="AA298" s="45">
        <f t="shared" si="109"/>
        <v>0</v>
      </c>
      <c r="AB298" s="45">
        <f t="shared" si="109"/>
        <v>0</v>
      </c>
      <c r="AC298" s="45">
        <f>IFERROR(IF(OR($R298&lt;&gt;"Ja",VLOOKUP($D298,Listen!$A$2:$F$45,5,0)="Nein",E298&lt;IF(D298="LNG Anbindungsanlagen gemäß separater Festlegung",2022,2023)),$Y298,$W298),0)</f>
        <v>0</v>
      </c>
      <c r="AD298" s="45">
        <f>IFERROR(IF(OR($R298&lt;&gt;"Ja",VLOOKUP($D298,Listen!$A$2:$F$45,5,0)="Nein",E298&lt;IF(D298="LNG Anbindungsanlagen gemäß separater Festlegung",2022,2023)),$Y298,$W298),0)</f>
        <v>0</v>
      </c>
      <c r="AE298" s="45">
        <f>IFERROR(IF(OR($S298&lt;&gt;"Ja",VLOOKUP($D298,Listen!$A$2:$F$45,6,0)="Nein"),$Y298,$X298),0)</f>
        <v>0</v>
      </c>
      <c r="AF298" s="45">
        <f>IFERROR(IF(OR($S298&lt;&gt;"Ja",VLOOKUP($D298,Listen!$A$2:$F$45,6,0)="Nein"),$Y298,$X298),0)</f>
        <v>0</v>
      </c>
      <c r="AG298" s="45">
        <f>IFERROR(IF(OR($S298&lt;&gt;"Ja",VLOOKUP($D298,Listen!$A$2:$F$45,6,0)="Nein"),$Y298,$X298),0)</f>
        <v>0</v>
      </c>
      <c r="AH298" s="47">
        <f t="shared" si="110"/>
        <v>0</v>
      </c>
      <c r="AI298" s="122">
        <f>IFERROR(IF(VLOOKUP($D298,Listen!$A$2:$F$45,6,0)="Ja",MAX(BC298:BD298),D_SAV!$BC298),0)</f>
        <v>0</v>
      </c>
      <c r="AJ298" s="47">
        <f t="shared" si="111"/>
        <v>0</v>
      </c>
      <c r="AL298" s="262">
        <f t="shared" si="112"/>
        <v>0</v>
      </c>
      <c r="AM298" s="129">
        <f t="shared" si="99"/>
        <v>0</v>
      </c>
      <c r="AN298" s="263">
        <f t="shared" si="113"/>
        <v>0</v>
      </c>
      <c r="AO298" s="262">
        <f t="shared" si="100"/>
        <v>0</v>
      </c>
      <c r="AP298" s="129">
        <f t="shared" si="101"/>
        <v>0</v>
      </c>
      <c r="AQ298" s="263">
        <f t="shared" si="114"/>
        <v>0</v>
      </c>
      <c r="AR298" s="262">
        <f t="shared" si="102"/>
        <v>0</v>
      </c>
      <c r="AS298" s="129">
        <f t="shared" si="103"/>
        <v>0</v>
      </c>
      <c r="AT298" s="263">
        <f t="shared" si="115"/>
        <v>0</v>
      </c>
      <c r="AU298" s="262">
        <f t="shared" si="104"/>
        <v>0</v>
      </c>
      <c r="AV298" s="129">
        <f t="shared" si="105"/>
        <v>0</v>
      </c>
      <c r="AW298" s="263">
        <f t="shared" si="116"/>
        <v>0</v>
      </c>
      <c r="AX298" s="262">
        <f t="shared" si="106"/>
        <v>0</v>
      </c>
      <c r="AY298" s="129">
        <f t="shared" si="107"/>
        <v>0</v>
      </c>
      <c r="AZ298" s="129">
        <f t="shared" si="117"/>
        <v>0</v>
      </c>
      <c r="BA298" s="263">
        <f>IFERROR(IF(VLOOKUP($D298,Listen!$A$2:$F$45,6,0)="Ja",AX298-MAX(AY298:AZ298),AX298-AY298),0)</f>
        <v>0</v>
      </c>
      <c r="BB298" s="262">
        <f t="shared" si="118"/>
        <v>0</v>
      </c>
      <c r="BC298" s="129">
        <f t="shared" si="108"/>
        <v>0</v>
      </c>
      <c r="BD298" s="129">
        <f t="shared" si="119"/>
        <v>0</v>
      </c>
      <c r="BE298" s="263">
        <f>IFERROR(IF(VLOOKUP($D298,Listen!$A$2:$F$45,6,0)="Ja",BB298-MAX(BC298:BD298),BB298-BC298),0)</f>
        <v>0</v>
      </c>
    </row>
    <row r="299" spans="1:57" x14ac:dyDescent="0.25">
      <c r="A299" s="189">
        <v>295</v>
      </c>
      <c r="B299" s="135" t="str">
        <f>IF(AND(E299&lt;&gt;0,D299&lt;&gt;0,F299&lt;&gt;0),IF(C299&lt;&gt;0,CONCATENATE(C299,"-AGr",VLOOKUP(D299,Listen!$A$2:$D$45,4,FALSE),"-",E299,"-",F299,),CONCATENATE("AGr",VLOOKUP(D299,Listen!$A$2:$D$45,4,FALSE),"-",E299,"-",F299)),"keine vollständige ID")</f>
        <v>keine vollständige ID</v>
      </c>
      <c r="C299" s="126"/>
      <c r="D299" s="275"/>
      <c r="E299" s="33"/>
      <c r="F299" s="130"/>
      <c r="G299" s="16"/>
      <c r="H299" s="16"/>
      <c r="I299" s="16"/>
      <c r="J299" s="16"/>
      <c r="K299" s="16"/>
      <c r="L299" s="94">
        <f>IF(E299&gt;A_Stammdaten!$B$10,0,G299+H299-J299)</f>
        <v>0</v>
      </c>
      <c r="M299" s="16"/>
      <c r="N299" s="16"/>
      <c r="O299" s="16"/>
      <c r="P299" s="54">
        <f t="shared" si="96"/>
        <v>0</v>
      </c>
      <c r="Q299" s="33"/>
      <c r="R299" s="33"/>
      <c r="S299" s="33"/>
      <c r="T299" s="33"/>
      <c r="U299" s="33"/>
      <c r="V299" s="33"/>
      <c r="W299" s="55" t="str">
        <f t="shared" si="97"/>
        <v>-</v>
      </c>
      <c r="X299" s="55" t="str">
        <f t="shared" si="98"/>
        <v>-</v>
      </c>
      <c r="Y299" s="55">
        <f>IF(ISBLANK($D299),0,VLOOKUP($D299,Listen!$A$2:$C$45,2,FALSE))</f>
        <v>0</v>
      </c>
      <c r="Z299" s="55">
        <f>IF(ISBLANK($D299),0,VLOOKUP($D299,Listen!$A$2:$C$45,3,FALSE))</f>
        <v>0</v>
      </c>
      <c r="AA299" s="45">
        <f t="shared" si="109"/>
        <v>0</v>
      </c>
      <c r="AB299" s="45">
        <f t="shared" si="109"/>
        <v>0</v>
      </c>
      <c r="AC299" s="45">
        <f>IFERROR(IF(OR($R299&lt;&gt;"Ja",VLOOKUP($D299,Listen!$A$2:$F$45,5,0)="Nein",E299&lt;IF(D299="LNG Anbindungsanlagen gemäß separater Festlegung",2022,2023)),$Y299,$W299),0)</f>
        <v>0</v>
      </c>
      <c r="AD299" s="45">
        <f>IFERROR(IF(OR($R299&lt;&gt;"Ja",VLOOKUP($D299,Listen!$A$2:$F$45,5,0)="Nein",E299&lt;IF(D299="LNG Anbindungsanlagen gemäß separater Festlegung",2022,2023)),$Y299,$W299),0)</f>
        <v>0</v>
      </c>
      <c r="AE299" s="45">
        <f>IFERROR(IF(OR($S299&lt;&gt;"Ja",VLOOKUP($D299,Listen!$A$2:$F$45,6,0)="Nein"),$Y299,$X299),0)</f>
        <v>0</v>
      </c>
      <c r="AF299" s="45">
        <f>IFERROR(IF(OR($S299&lt;&gt;"Ja",VLOOKUP($D299,Listen!$A$2:$F$45,6,0)="Nein"),$Y299,$X299),0)</f>
        <v>0</v>
      </c>
      <c r="AG299" s="45">
        <f>IFERROR(IF(OR($S299&lt;&gt;"Ja",VLOOKUP($D299,Listen!$A$2:$F$45,6,0)="Nein"),$Y299,$X299),0)</f>
        <v>0</v>
      </c>
      <c r="AH299" s="47">
        <f t="shared" si="110"/>
        <v>0</v>
      </c>
      <c r="AI299" s="122">
        <f>IFERROR(IF(VLOOKUP($D299,Listen!$A$2:$F$45,6,0)="Ja",MAX(BC299:BD299),D_SAV!$BC299),0)</f>
        <v>0</v>
      </c>
      <c r="AJ299" s="47">
        <f t="shared" si="111"/>
        <v>0</v>
      </c>
      <c r="AL299" s="262">
        <f t="shared" si="112"/>
        <v>0</v>
      </c>
      <c r="AM299" s="129">
        <f t="shared" si="99"/>
        <v>0</v>
      </c>
      <c r="AN299" s="263">
        <f t="shared" si="113"/>
        <v>0</v>
      </c>
      <c r="AO299" s="262">
        <f t="shared" si="100"/>
        <v>0</v>
      </c>
      <c r="AP299" s="129">
        <f t="shared" si="101"/>
        <v>0</v>
      </c>
      <c r="AQ299" s="263">
        <f t="shared" si="114"/>
        <v>0</v>
      </c>
      <c r="AR299" s="262">
        <f t="shared" si="102"/>
        <v>0</v>
      </c>
      <c r="AS299" s="129">
        <f t="shared" si="103"/>
        <v>0</v>
      </c>
      <c r="AT299" s="263">
        <f t="shared" si="115"/>
        <v>0</v>
      </c>
      <c r="AU299" s="262">
        <f t="shared" si="104"/>
        <v>0</v>
      </c>
      <c r="AV299" s="129">
        <f t="shared" si="105"/>
        <v>0</v>
      </c>
      <c r="AW299" s="263">
        <f t="shared" si="116"/>
        <v>0</v>
      </c>
      <c r="AX299" s="262">
        <f t="shared" si="106"/>
        <v>0</v>
      </c>
      <c r="AY299" s="129">
        <f t="shared" si="107"/>
        <v>0</v>
      </c>
      <c r="AZ299" s="129">
        <f t="shared" si="117"/>
        <v>0</v>
      </c>
      <c r="BA299" s="263">
        <f>IFERROR(IF(VLOOKUP($D299,Listen!$A$2:$F$45,6,0)="Ja",AX299-MAX(AY299:AZ299),AX299-AY299),0)</f>
        <v>0</v>
      </c>
      <c r="BB299" s="262">
        <f t="shared" si="118"/>
        <v>0</v>
      </c>
      <c r="BC299" s="129">
        <f t="shared" si="108"/>
        <v>0</v>
      </c>
      <c r="BD299" s="129">
        <f t="shared" si="119"/>
        <v>0</v>
      </c>
      <c r="BE299" s="263">
        <f>IFERROR(IF(VLOOKUP($D299,Listen!$A$2:$F$45,6,0)="Ja",BB299-MAX(BC299:BD299),BB299-BC299),0)</f>
        <v>0</v>
      </c>
    </row>
    <row r="300" spans="1:57" x14ac:dyDescent="0.25">
      <c r="A300" s="189">
        <v>296</v>
      </c>
      <c r="B300" s="135" t="str">
        <f>IF(AND(E300&lt;&gt;0,D300&lt;&gt;0,F300&lt;&gt;0),IF(C300&lt;&gt;0,CONCATENATE(C300,"-AGr",VLOOKUP(D300,Listen!$A$2:$D$45,4,FALSE),"-",E300,"-",F300,),CONCATENATE("AGr",VLOOKUP(D300,Listen!$A$2:$D$45,4,FALSE),"-",E300,"-",F300)),"keine vollständige ID")</f>
        <v>keine vollständige ID</v>
      </c>
      <c r="C300" s="126"/>
      <c r="D300" s="275"/>
      <c r="E300" s="33"/>
      <c r="F300" s="130"/>
      <c r="G300" s="16"/>
      <c r="H300" s="16"/>
      <c r="I300" s="16"/>
      <c r="J300" s="16"/>
      <c r="K300" s="16"/>
      <c r="L300" s="94">
        <f>IF(E300&gt;A_Stammdaten!$B$10,0,G300+H300-J300)</f>
        <v>0</v>
      </c>
      <c r="M300" s="16"/>
      <c r="N300" s="16"/>
      <c r="O300" s="16"/>
      <c r="P300" s="54">
        <f t="shared" si="96"/>
        <v>0</v>
      </c>
      <c r="Q300" s="33"/>
      <c r="R300" s="33"/>
      <c r="S300" s="33"/>
      <c r="T300" s="33"/>
      <c r="U300" s="33"/>
      <c r="V300" s="33"/>
      <c r="W300" s="55" t="str">
        <f t="shared" si="97"/>
        <v>-</v>
      </c>
      <c r="X300" s="55" t="str">
        <f t="shared" si="98"/>
        <v>-</v>
      </c>
      <c r="Y300" s="55">
        <f>IF(ISBLANK($D300),0,VLOOKUP($D300,Listen!$A$2:$C$45,2,FALSE))</f>
        <v>0</v>
      </c>
      <c r="Z300" s="55">
        <f>IF(ISBLANK($D300),0,VLOOKUP($D300,Listen!$A$2:$C$45,3,FALSE))</f>
        <v>0</v>
      </c>
      <c r="AA300" s="45">
        <f t="shared" si="109"/>
        <v>0</v>
      </c>
      <c r="AB300" s="45">
        <f t="shared" si="109"/>
        <v>0</v>
      </c>
      <c r="AC300" s="45">
        <f>IFERROR(IF(OR($R300&lt;&gt;"Ja",VLOOKUP($D300,Listen!$A$2:$F$45,5,0)="Nein",E300&lt;IF(D300="LNG Anbindungsanlagen gemäß separater Festlegung",2022,2023)),$Y300,$W300),0)</f>
        <v>0</v>
      </c>
      <c r="AD300" s="45">
        <f>IFERROR(IF(OR($R300&lt;&gt;"Ja",VLOOKUP($D300,Listen!$A$2:$F$45,5,0)="Nein",E300&lt;IF(D300="LNG Anbindungsanlagen gemäß separater Festlegung",2022,2023)),$Y300,$W300),0)</f>
        <v>0</v>
      </c>
      <c r="AE300" s="45">
        <f>IFERROR(IF(OR($S300&lt;&gt;"Ja",VLOOKUP($D300,Listen!$A$2:$F$45,6,0)="Nein"),$Y300,$X300),0)</f>
        <v>0</v>
      </c>
      <c r="AF300" s="45">
        <f>IFERROR(IF(OR($S300&lt;&gt;"Ja",VLOOKUP($D300,Listen!$A$2:$F$45,6,0)="Nein"),$Y300,$X300),0)</f>
        <v>0</v>
      </c>
      <c r="AG300" s="45">
        <f>IFERROR(IF(OR($S300&lt;&gt;"Ja",VLOOKUP($D300,Listen!$A$2:$F$45,6,0)="Nein"),$Y300,$X300),0)</f>
        <v>0</v>
      </c>
      <c r="AH300" s="47">
        <f t="shared" si="110"/>
        <v>0</v>
      </c>
      <c r="AI300" s="122">
        <f>IFERROR(IF(VLOOKUP($D300,Listen!$A$2:$F$45,6,0)="Ja",MAX(BC300:BD300),D_SAV!$BC300),0)</f>
        <v>0</v>
      </c>
      <c r="AJ300" s="47">
        <f t="shared" si="111"/>
        <v>0</v>
      </c>
      <c r="AL300" s="262">
        <f t="shared" si="112"/>
        <v>0</v>
      </c>
      <c r="AM300" s="129">
        <f t="shared" si="99"/>
        <v>0</v>
      </c>
      <c r="AN300" s="263">
        <f t="shared" si="113"/>
        <v>0</v>
      </c>
      <c r="AO300" s="262">
        <f t="shared" si="100"/>
        <v>0</v>
      </c>
      <c r="AP300" s="129">
        <f t="shared" si="101"/>
        <v>0</v>
      </c>
      <c r="AQ300" s="263">
        <f t="shared" si="114"/>
        <v>0</v>
      </c>
      <c r="AR300" s="262">
        <f t="shared" si="102"/>
        <v>0</v>
      </c>
      <c r="AS300" s="129">
        <f t="shared" si="103"/>
        <v>0</v>
      </c>
      <c r="AT300" s="263">
        <f t="shared" si="115"/>
        <v>0</v>
      </c>
      <c r="AU300" s="262">
        <f t="shared" si="104"/>
        <v>0</v>
      </c>
      <c r="AV300" s="129">
        <f t="shared" si="105"/>
        <v>0</v>
      </c>
      <c r="AW300" s="263">
        <f t="shared" si="116"/>
        <v>0</v>
      </c>
      <c r="AX300" s="262">
        <f t="shared" si="106"/>
        <v>0</v>
      </c>
      <c r="AY300" s="129">
        <f t="shared" si="107"/>
        <v>0</v>
      </c>
      <c r="AZ300" s="129">
        <f t="shared" si="117"/>
        <v>0</v>
      </c>
      <c r="BA300" s="263">
        <f>IFERROR(IF(VLOOKUP($D300,Listen!$A$2:$F$45,6,0)="Ja",AX300-MAX(AY300:AZ300),AX300-AY300),0)</f>
        <v>0</v>
      </c>
      <c r="BB300" s="262">
        <f t="shared" si="118"/>
        <v>0</v>
      </c>
      <c r="BC300" s="129">
        <f t="shared" si="108"/>
        <v>0</v>
      </c>
      <c r="BD300" s="129">
        <f t="shared" si="119"/>
        <v>0</v>
      </c>
      <c r="BE300" s="263">
        <f>IFERROR(IF(VLOOKUP($D300,Listen!$A$2:$F$45,6,0)="Ja",BB300-MAX(BC300:BD300),BB300-BC300),0)</f>
        <v>0</v>
      </c>
    </row>
    <row r="301" spans="1:57" x14ac:dyDescent="0.25">
      <c r="A301" s="189">
        <v>297</v>
      </c>
      <c r="B301" s="135" t="str">
        <f>IF(AND(E301&lt;&gt;0,D301&lt;&gt;0,F301&lt;&gt;0),IF(C301&lt;&gt;0,CONCATENATE(C301,"-AGr",VLOOKUP(D301,Listen!$A$2:$D$45,4,FALSE),"-",E301,"-",F301,),CONCATENATE("AGr",VLOOKUP(D301,Listen!$A$2:$D$45,4,FALSE),"-",E301,"-",F301)),"keine vollständige ID")</f>
        <v>keine vollständige ID</v>
      </c>
      <c r="C301" s="126"/>
      <c r="D301" s="275"/>
      <c r="E301" s="33"/>
      <c r="F301" s="130"/>
      <c r="G301" s="16"/>
      <c r="H301" s="16"/>
      <c r="I301" s="16"/>
      <c r="J301" s="16"/>
      <c r="K301" s="16"/>
      <c r="L301" s="94">
        <f>IF(E301&gt;A_Stammdaten!$B$10,0,G301+H301-J301)</f>
        <v>0</v>
      </c>
      <c r="M301" s="16"/>
      <c r="N301" s="16"/>
      <c r="O301" s="16"/>
      <c r="P301" s="54">
        <f t="shared" si="96"/>
        <v>0</v>
      </c>
      <c r="Q301" s="33"/>
      <c r="R301" s="33"/>
      <c r="S301" s="33"/>
      <c r="T301" s="33"/>
      <c r="U301" s="33"/>
      <c r="V301" s="33"/>
      <c r="W301" s="55" t="str">
        <f t="shared" si="97"/>
        <v>-</v>
      </c>
      <c r="X301" s="55" t="str">
        <f t="shared" si="98"/>
        <v>-</v>
      </c>
      <c r="Y301" s="55">
        <f>IF(ISBLANK($D301),0,VLOOKUP($D301,Listen!$A$2:$C$45,2,FALSE))</f>
        <v>0</v>
      </c>
      <c r="Z301" s="55">
        <f>IF(ISBLANK($D301),0,VLOOKUP($D301,Listen!$A$2:$C$45,3,FALSE))</f>
        <v>0</v>
      </c>
      <c r="AA301" s="45">
        <f t="shared" si="109"/>
        <v>0</v>
      </c>
      <c r="AB301" s="45">
        <f t="shared" si="109"/>
        <v>0</v>
      </c>
      <c r="AC301" s="45">
        <f>IFERROR(IF(OR($R301&lt;&gt;"Ja",VLOOKUP($D301,Listen!$A$2:$F$45,5,0)="Nein",E301&lt;IF(D301="LNG Anbindungsanlagen gemäß separater Festlegung",2022,2023)),$Y301,$W301),0)</f>
        <v>0</v>
      </c>
      <c r="AD301" s="45">
        <f>IFERROR(IF(OR($R301&lt;&gt;"Ja",VLOOKUP($D301,Listen!$A$2:$F$45,5,0)="Nein",E301&lt;IF(D301="LNG Anbindungsanlagen gemäß separater Festlegung",2022,2023)),$Y301,$W301),0)</f>
        <v>0</v>
      </c>
      <c r="AE301" s="45">
        <f>IFERROR(IF(OR($S301&lt;&gt;"Ja",VLOOKUP($D301,Listen!$A$2:$F$45,6,0)="Nein"),$Y301,$X301),0)</f>
        <v>0</v>
      </c>
      <c r="AF301" s="45">
        <f>IFERROR(IF(OR($S301&lt;&gt;"Ja",VLOOKUP($D301,Listen!$A$2:$F$45,6,0)="Nein"),$Y301,$X301),0)</f>
        <v>0</v>
      </c>
      <c r="AG301" s="45">
        <f>IFERROR(IF(OR($S301&lt;&gt;"Ja",VLOOKUP($D301,Listen!$A$2:$F$45,6,0)="Nein"),$Y301,$X301),0)</f>
        <v>0</v>
      </c>
      <c r="AH301" s="47">
        <f t="shared" si="110"/>
        <v>0</v>
      </c>
      <c r="AI301" s="122">
        <f>IFERROR(IF(VLOOKUP($D301,Listen!$A$2:$F$45,6,0)="Ja",MAX(BC301:BD301),D_SAV!$BC301),0)</f>
        <v>0</v>
      </c>
      <c r="AJ301" s="47">
        <f t="shared" si="111"/>
        <v>0</v>
      </c>
      <c r="AL301" s="262">
        <f t="shared" si="112"/>
        <v>0</v>
      </c>
      <c r="AM301" s="129">
        <f t="shared" si="99"/>
        <v>0</v>
      </c>
      <c r="AN301" s="263">
        <f t="shared" si="113"/>
        <v>0</v>
      </c>
      <c r="AO301" s="262">
        <f t="shared" si="100"/>
        <v>0</v>
      </c>
      <c r="AP301" s="129">
        <f t="shared" si="101"/>
        <v>0</v>
      </c>
      <c r="AQ301" s="263">
        <f t="shared" si="114"/>
        <v>0</v>
      </c>
      <c r="AR301" s="262">
        <f t="shared" si="102"/>
        <v>0</v>
      </c>
      <c r="AS301" s="129">
        <f t="shared" si="103"/>
        <v>0</v>
      </c>
      <c r="AT301" s="263">
        <f t="shared" si="115"/>
        <v>0</v>
      </c>
      <c r="AU301" s="262">
        <f t="shared" si="104"/>
        <v>0</v>
      </c>
      <c r="AV301" s="129">
        <f t="shared" si="105"/>
        <v>0</v>
      </c>
      <c r="AW301" s="263">
        <f t="shared" si="116"/>
        <v>0</v>
      </c>
      <c r="AX301" s="262">
        <f t="shared" si="106"/>
        <v>0</v>
      </c>
      <c r="AY301" s="129">
        <f t="shared" si="107"/>
        <v>0</v>
      </c>
      <c r="AZ301" s="129">
        <f t="shared" si="117"/>
        <v>0</v>
      </c>
      <c r="BA301" s="263">
        <f>IFERROR(IF(VLOOKUP($D301,Listen!$A$2:$F$45,6,0)="Ja",AX301-MAX(AY301:AZ301),AX301-AY301),0)</f>
        <v>0</v>
      </c>
      <c r="BB301" s="262">
        <f t="shared" si="118"/>
        <v>0</v>
      </c>
      <c r="BC301" s="129">
        <f t="shared" si="108"/>
        <v>0</v>
      </c>
      <c r="BD301" s="129">
        <f t="shared" si="119"/>
        <v>0</v>
      </c>
      <c r="BE301" s="263">
        <f>IFERROR(IF(VLOOKUP($D301,Listen!$A$2:$F$45,6,0)="Ja",BB301-MAX(BC301:BD301),BB301-BC301),0)</f>
        <v>0</v>
      </c>
    </row>
    <row r="302" spans="1:57" x14ac:dyDescent="0.25">
      <c r="A302" s="189">
        <v>298</v>
      </c>
      <c r="B302" s="135" t="str">
        <f>IF(AND(E302&lt;&gt;0,D302&lt;&gt;0,F302&lt;&gt;0),IF(C302&lt;&gt;0,CONCATENATE(C302,"-AGr",VLOOKUP(D302,Listen!$A$2:$D$45,4,FALSE),"-",E302,"-",F302,),CONCATENATE("AGr",VLOOKUP(D302,Listen!$A$2:$D$45,4,FALSE),"-",E302,"-",F302)),"keine vollständige ID")</f>
        <v>keine vollständige ID</v>
      </c>
      <c r="C302" s="126"/>
      <c r="D302" s="275"/>
      <c r="E302" s="33"/>
      <c r="F302" s="130"/>
      <c r="G302" s="16"/>
      <c r="H302" s="16"/>
      <c r="I302" s="16"/>
      <c r="J302" s="16"/>
      <c r="K302" s="16"/>
      <c r="L302" s="94">
        <f>IF(E302&gt;A_Stammdaten!$B$10,0,G302+H302-J302)</f>
        <v>0</v>
      </c>
      <c r="M302" s="16"/>
      <c r="N302" s="16"/>
      <c r="O302" s="16"/>
      <c r="P302" s="54">
        <f t="shared" si="96"/>
        <v>0</v>
      </c>
      <c r="Q302" s="33"/>
      <c r="R302" s="33"/>
      <c r="S302" s="33"/>
      <c r="T302" s="33"/>
      <c r="U302" s="33"/>
      <c r="V302" s="33"/>
      <c r="W302" s="55" t="str">
        <f t="shared" si="97"/>
        <v>-</v>
      </c>
      <c r="X302" s="55" t="str">
        <f t="shared" si="98"/>
        <v>-</v>
      </c>
      <c r="Y302" s="55">
        <f>IF(ISBLANK($D302),0,VLOOKUP($D302,Listen!$A$2:$C$45,2,FALSE))</f>
        <v>0</v>
      </c>
      <c r="Z302" s="55">
        <f>IF(ISBLANK($D302),0,VLOOKUP($D302,Listen!$A$2:$C$45,3,FALSE))</f>
        <v>0</v>
      </c>
      <c r="AA302" s="45">
        <f t="shared" si="109"/>
        <v>0</v>
      </c>
      <c r="AB302" s="45">
        <f t="shared" si="109"/>
        <v>0</v>
      </c>
      <c r="AC302" s="45">
        <f>IFERROR(IF(OR($R302&lt;&gt;"Ja",VLOOKUP($D302,Listen!$A$2:$F$45,5,0)="Nein",E302&lt;IF(D302="LNG Anbindungsanlagen gemäß separater Festlegung",2022,2023)),$Y302,$W302),0)</f>
        <v>0</v>
      </c>
      <c r="AD302" s="45">
        <f>IFERROR(IF(OR($R302&lt;&gt;"Ja",VLOOKUP($D302,Listen!$A$2:$F$45,5,0)="Nein",E302&lt;IF(D302="LNG Anbindungsanlagen gemäß separater Festlegung",2022,2023)),$Y302,$W302),0)</f>
        <v>0</v>
      </c>
      <c r="AE302" s="45">
        <f>IFERROR(IF(OR($S302&lt;&gt;"Ja",VLOOKUP($D302,Listen!$A$2:$F$45,6,0)="Nein"),$Y302,$X302),0)</f>
        <v>0</v>
      </c>
      <c r="AF302" s="45">
        <f>IFERROR(IF(OR($S302&lt;&gt;"Ja",VLOOKUP($D302,Listen!$A$2:$F$45,6,0)="Nein"),$Y302,$X302),0)</f>
        <v>0</v>
      </c>
      <c r="AG302" s="45">
        <f>IFERROR(IF(OR($S302&lt;&gt;"Ja",VLOOKUP($D302,Listen!$A$2:$F$45,6,0)="Nein"),$Y302,$X302),0)</f>
        <v>0</v>
      </c>
      <c r="AH302" s="47">
        <f t="shared" si="110"/>
        <v>0</v>
      </c>
      <c r="AI302" s="122">
        <f>IFERROR(IF(VLOOKUP($D302,Listen!$A$2:$F$45,6,0)="Ja",MAX(BC302:BD302),D_SAV!$BC302),0)</f>
        <v>0</v>
      </c>
      <c r="AJ302" s="47">
        <f t="shared" si="111"/>
        <v>0</v>
      </c>
      <c r="AL302" s="262">
        <f t="shared" si="112"/>
        <v>0</v>
      </c>
      <c r="AM302" s="129">
        <f t="shared" si="99"/>
        <v>0</v>
      </c>
      <c r="AN302" s="263">
        <f t="shared" si="113"/>
        <v>0</v>
      </c>
      <c r="AO302" s="262">
        <f t="shared" si="100"/>
        <v>0</v>
      </c>
      <c r="AP302" s="129">
        <f t="shared" si="101"/>
        <v>0</v>
      </c>
      <c r="AQ302" s="263">
        <f t="shared" si="114"/>
        <v>0</v>
      </c>
      <c r="AR302" s="262">
        <f t="shared" si="102"/>
        <v>0</v>
      </c>
      <c r="AS302" s="129">
        <f t="shared" si="103"/>
        <v>0</v>
      </c>
      <c r="AT302" s="263">
        <f t="shared" si="115"/>
        <v>0</v>
      </c>
      <c r="AU302" s="262">
        <f t="shared" si="104"/>
        <v>0</v>
      </c>
      <c r="AV302" s="129">
        <f t="shared" si="105"/>
        <v>0</v>
      </c>
      <c r="AW302" s="263">
        <f t="shared" si="116"/>
        <v>0</v>
      </c>
      <c r="AX302" s="262">
        <f t="shared" si="106"/>
        <v>0</v>
      </c>
      <c r="AY302" s="129">
        <f t="shared" si="107"/>
        <v>0</v>
      </c>
      <c r="AZ302" s="129">
        <f t="shared" si="117"/>
        <v>0</v>
      </c>
      <c r="BA302" s="263">
        <f>IFERROR(IF(VLOOKUP($D302,Listen!$A$2:$F$45,6,0)="Ja",AX302-MAX(AY302:AZ302),AX302-AY302),0)</f>
        <v>0</v>
      </c>
      <c r="BB302" s="262">
        <f t="shared" si="118"/>
        <v>0</v>
      </c>
      <c r="BC302" s="129">
        <f t="shared" si="108"/>
        <v>0</v>
      </c>
      <c r="BD302" s="129">
        <f t="shared" si="119"/>
        <v>0</v>
      </c>
      <c r="BE302" s="263">
        <f>IFERROR(IF(VLOOKUP($D302,Listen!$A$2:$F$45,6,0)="Ja",BB302-MAX(BC302:BD302),BB302-BC302),0)</f>
        <v>0</v>
      </c>
    </row>
    <row r="303" spans="1:57" x14ac:dyDescent="0.25">
      <c r="A303" s="189">
        <v>299</v>
      </c>
      <c r="B303" s="135" t="str">
        <f>IF(AND(E303&lt;&gt;0,D303&lt;&gt;0,F303&lt;&gt;0),IF(C303&lt;&gt;0,CONCATENATE(C303,"-AGr",VLOOKUP(D303,Listen!$A$2:$D$45,4,FALSE),"-",E303,"-",F303,),CONCATENATE("AGr",VLOOKUP(D303,Listen!$A$2:$D$45,4,FALSE),"-",E303,"-",F303)),"keine vollständige ID")</f>
        <v>keine vollständige ID</v>
      </c>
      <c r="C303" s="126"/>
      <c r="D303" s="275"/>
      <c r="E303" s="33"/>
      <c r="F303" s="130"/>
      <c r="G303" s="16"/>
      <c r="H303" s="16"/>
      <c r="I303" s="16"/>
      <c r="J303" s="16"/>
      <c r="K303" s="16"/>
      <c r="L303" s="94">
        <f>IF(E303&gt;A_Stammdaten!$B$10,0,G303+H303-J303)</f>
        <v>0</v>
      </c>
      <c r="M303" s="16"/>
      <c r="N303" s="16"/>
      <c r="O303" s="16"/>
      <c r="P303" s="54">
        <f t="shared" si="96"/>
        <v>0</v>
      </c>
      <c r="Q303" s="33"/>
      <c r="R303" s="33"/>
      <c r="S303" s="33"/>
      <c r="T303" s="33"/>
      <c r="U303" s="33"/>
      <c r="V303" s="33"/>
      <c r="W303" s="55" t="str">
        <f t="shared" si="97"/>
        <v>-</v>
      </c>
      <c r="X303" s="55" t="str">
        <f t="shared" si="98"/>
        <v>-</v>
      </c>
      <c r="Y303" s="55">
        <f>IF(ISBLANK($D303),0,VLOOKUP($D303,Listen!$A$2:$C$45,2,FALSE))</f>
        <v>0</v>
      </c>
      <c r="Z303" s="55">
        <f>IF(ISBLANK($D303),0,VLOOKUP($D303,Listen!$A$2:$C$45,3,FALSE))</f>
        <v>0</v>
      </c>
      <c r="AA303" s="45">
        <f t="shared" si="109"/>
        <v>0</v>
      </c>
      <c r="AB303" s="45">
        <f t="shared" si="109"/>
        <v>0</v>
      </c>
      <c r="AC303" s="45">
        <f>IFERROR(IF(OR($R303&lt;&gt;"Ja",VLOOKUP($D303,Listen!$A$2:$F$45,5,0)="Nein",E303&lt;IF(D303="LNG Anbindungsanlagen gemäß separater Festlegung",2022,2023)),$Y303,$W303),0)</f>
        <v>0</v>
      </c>
      <c r="AD303" s="45">
        <f>IFERROR(IF(OR($R303&lt;&gt;"Ja",VLOOKUP($D303,Listen!$A$2:$F$45,5,0)="Nein",E303&lt;IF(D303="LNG Anbindungsanlagen gemäß separater Festlegung",2022,2023)),$Y303,$W303),0)</f>
        <v>0</v>
      </c>
      <c r="AE303" s="45">
        <f>IFERROR(IF(OR($S303&lt;&gt;"Ja",VLOOKUP($D303,Listen!$A$2:$F$45,6,0)="Nein"),$Y303,$X303),0)</f>
        <v>0</v>
      </c>
      <c r="AF303" s="45">
        <f>IFERROR(IF(OR($S303&lt;&gt;"Ja",VLOOKUP($D303,Listen!$A$2:$F$45,6,0)="Nein"),$Y303,$X303),0)</f>
        <v>0</v>
      </c>
      <c r="AG303" s="45">
        <f>IFERROR(IF(OR($S303&lt;&gt;"Ja",VLOOKUP($D303,Listen!$A$2:$F$45,6,0)="Nein"),$Y303,$X303),0)</f>
        <v>0</v>
      </c>
      <c r="AH303" s="47">
        <f t="shared" si="110"/>
        <v>0</v>
      </c>
      <c r="AI303" s="122">
        <f>IFERROR(IF(VLOOKUP($D303,Listen!$A$2:$F$45,6,0)="Ja",MAX(BC303:BD303),D_SAV!$BC303),0)</f>
        <v>0</v>
      </c>
      <c r="AJ303" s="47">
        <f t="shared" si="111"/>
        <v>0</v>
      </c>
      <c r="AL303" s="262">
        <f t="shared" si="112"/>
        <v>0</v>
      </c>
      <c r="AM303" s="129">
        <f t="shared" si="99"/>
        <v>0</v>
      </c>
      <c r="AN303" s="263">
        <f t="shared" si="113"/>
        <v>0</v>
      </c>
      <c r="AO303" s="262">
        <f t="shared" si="100"/>
        <v>0</v>
      </c>
      <c r="AP303" s="129">
        <f t="shared" si="101"/>
        <v>0</v>
      </c>
      <c r="AQ303" s="263">
        <f t="shared" si="114"/>
        <v>0</v>
      </c>
      <c r="AR303" s="262">
        <f t="shared" si="102"/>
        <v>0</v>
      </c>
      <c r="AS303" s="129">
        <f t="shared" si="103"/>
        <v>0</v>
      </c>
      <c r="AT303" s="263">
        <f t="shared" si="115"/>
        <v>0</v>
      </c>
      <c r="AU303" s="262">
        <f t="shared" si="104"/>
        <v>0</v>
      </c>
      <c r="AV303" s="129">
        <f t="shared" si="105"/>
        <v>0</v>
      </c>
      <c r="AW303" s="263">
        <f t="shared" si="116"/>
        <v>0</v>
      </c>
      <c r="AX303" s="262">
        <f t="shared" si="106"/>
        <v>0</v>
      </c>
      <c r="AY303" s="129">
        <f t="shared" si="107"/>
        <v>0</v>
      </c>
      <c r="AZ303" s="129">
        <f t="shared" si="117"/>
        <v>0</v>
      </c>
      <c r="BA303" s="263">
        <f>IFERROR(IF(VLOOKUP($D303,Listen!$A$2:$F$45,6,0)="Ja",AX303-MAX(AY303:AZ303),AX303-AY303),0)</f>
        <v>0</v>
      </c>
      <c r="BB303" s="262">
        <f t="shared" si="118"/>
        <v>0</v>
      </c>
      <c r="BC303" s="129">
        <f t="shared" si="108"/>
        <v>0</v>
      </c>
      <c r="BD303" s="129">
        <f t="shared" si="119"/>
        <v>0</v>
      </c>
      <c r="BE303" s="263">
        <f>IFERROR(IF(VLOOKUP($D303,Listen!$A$2:$F$45,6,0)="Ja",BB303-MAX(BC303:BD303),BB303-BC303),0)</f>
        <v>0</v>
      </c>
    </row>
    <row r="304" spans="1:57" x14ac:dyDescent="0.25">
      <c r="A304" s="189">
        <v>300</v>
      </c>
      <c r="B304" s="135" t="str">
        <f>IF(AND(E304&lt;&gt;0,D304&lt;&gt;0,F304&lt;&gt;0),IF(C304&lt;&gt;0,CONCATENATE(C304,"-AGr",VLOOKUP(D304,Listen!$A$2:$D$45,4,FALSE),"-",E304,"-",F304,),CONCATENATE("AGr",VLOOKUP(D304,Listen!$A$2:$D$45,4,FALSE),"-",E304,"-",F304)),"keine vollständige ID")</f>
        <v>keine vollständige ID</v>
      </c>
      <c r="C304" s="126"/>
      <c r="D304" s="275"/>
      <c r="E304" s="33"/>
      <c r="F304" s="130"/>
      <c r="G304" s="16"/>
      <c r="H304" s="16"/>
      <c r="I304" s="16"/>
      <c r="J304" s="16"/>
      <c r="K304" s="16"/>
      <c r="L304" s="94">
        <f>IF(E304&gt;A_Stammdaten!$B$10,0,G304+H304-J304)</f>
        <v>0</v>
      </c>
      <c r="M304" s="16"/>
      <c r="N304" s="16"/>
      <c r="O304" s="16"/>
      <c r="P304" s="54">
        <f t="shared" si="96"/>
        <v>0</v>
      </c>
      <c r="Q304" s="33"/>
      <c r="R304" s="33"/>
      <c r="S304" s="33"/>
      <c r="T304" s="33"/>
      <c r="U304" s="33"/>
      <c r="V304" s="33"/>
      <c r="W304" s="55" t="str">
        <f t="shared" si="97"/>
        <v>-</v>
      </c>
      <c r="X304" s="55" t="str">
        <f t="shared" si="98"/>
        <v>-</v>
      </c>
      <c r="Y304" s="55">
        <f>IF(ISBLANK($D304),0,VLOOKUP($D304,Listen!$A$2:$C$45,2,FALSE))</f>
        <v>0</v>
      </c>
      <c r="Z304" s="55">
        <f>IF(ISBLANK($D304),0,VLOOKUP($D304,Listen!$A$2:$C$45,3,FALSE))</f>
        <v>0</v>
      </c>
      <c r="AA304" s="45">
        <f t="shared" si="109"/>
        <v>0</v>
      </c>
      <c r="AB304" s="45">
        <f t="shared" si="109"/>
        <v>0</v>
      </c>
      <c r="AC304" s="45">
        <f>IFERROR(IF(OR($R304&lt;&gt;"Ja",VLOOKUP($D304,Listen!$A$2:$F$45,5,0)="Nein",E304&lt;IF(D304="LNG Anbindungsanlagen gemäß separater Festlegung",2022,2023)),$Y304,$W304),0)</f>
        <v>0</v>
      </c>
      <c r="AD304" s="45">
        <f>IFERROR(IF(OR($R304&lt;&gt;"Ja",VLOOKUP($D304,Listen!$A$2:$F$45,5,0)="Nein",E304&lt;IF(D304="LNG Anbindungsanlagen gemäß separater Festlegung",2022,2023)),$Y304,$W304),0)</f>
        <v>0</v>
      </c>
      <c r="AE304" s="45">
        <f>IFERROR(IF(OR($S304&lt;&gt;"Ja",VLOOKUP($D304,Listen!$A$2:$F$45,6,0)="Nein"),$Y304,$X304),0)</f>
        <v>0</v>
      </c>
      <c r="AF304" s="45">
        <f>IFERROR(IF(OR($S304&lt;&gt;"Ja",VLOOKUP($D304,Listen!$A$2:$F$45,6,0)="Nein"),$Y304,$X304),0)</f>
        <v>0</v>
      </c>
      <c r="AG304" s="45">
        <f>IFERROR(IF(OR($S304&lt;&gt;"Ja",VLOOKUP($D304,Listen!$A$2:$F$45,6,0)="Nein"),$Y304,$X304),0)</f>
        <v>0</v>
      </c>
      <c r="AH304" s="47">
        <f t="shared" si="110"/>
        <v>0</v>
      </c>
      <c r="AI304" s="122">
        <f>IFERROR(IF(VLOOKUP($D304,Listen!$A$2:$F$45,6,0)="Ja",MAX(BC304:BD304),D_SAV!$BC304),0)</f>
        <v>0</v>
      </c>
      <c r="AJ304" s="47">
        <f t="shared" si="111"/>
        <v>0</v>
      </c>
      <c r="AL304" s="262">
        <f t="shared" si="112"/>
        <v>0</v>
      </c>
      <c r="AM304" s="129">
        <f t="shared" si="99"/>
        <v>0</v>
      </c>
      <c r="AN304" s="263">
        <f t="shared" si="113"/>
        <v>0</v>
      </c>
      <c r="AO304" s="262">
        <f t="shared" si="100"/>
        <v>0</v>
      </c>
      <c r="AP304" s="129">
        <f t="shared" si="101"/>
        <v>0</v>
      </c>
      <c r="AQ304" s="263">
        <f t="shared" si="114"/>
        <v>0</v>
      </c>
      <c r="AR304" s="262">
        <f t="shared" si="102"/>
        <v>0</v>
      </c>
      <c r="AS304" s="129">
        <f t="shared" si="103"/>
        <v>0</v>
      </c>
      <c r="AT304" s="263">
        <f t="shared" si="115"/>
        <v>0</v>
      </c>
      <c r="AU304" s="262">
        <f t="shared" si="104"/>
        <v>0</v>
      </c>
      <c r="AV304" s="129">
        <f t="shared" si="105"/>
        <v>0</v>
      </c>
      <c r="AW304" s="263">
        <f t="shared" si="116"/>
        <v>0</v>
      </c>
      <c r="AX304" s="262">
        <f t="shared" si="106"/>
        <v>0</v>
      </c>
      <c r="AY304" s="129">
        <f t="shared" si="107"/>
        <v>0</v>
      </c>
      <c r="AZ304" s="129">
        <f t="shared" si="117"/>
        <v>0</v>
      </c>
      <c r="BA304" s="263">
        <f>IFERROR(IF(VLOOKUP($D304,Listen!$A$2:$F$45,6,0)="Ja",AX304-MAX(AY304:AZ304),AX304-AY304),0)</f>
        <v>0</v>
      </c>
      <c r="BB304" s="262">
        <f t="shared" si="118"/>
        <v>0</v>
      </c>
      <c r="BC304" s="129">
        <f t="shared" si="108"/>
        <v>0</v>
      </c>
      <c r="BD304" s="129">
        <f t="shared" si="119"/>
        <v>0</v>
      </c>
      <c r="BE304" s="263">
        <f>IFERROR(IF(VLOOKUP($D304,Listen!$A$2:$F$45,6,0)="Ja",BB304-MAX(BC304:BD304),BB304-BC304),0)</f>
        <v>0</v>
      </c>
    </row>
    <row r="305" spans="1:57" x14ac:dyDescent="0.25">
      <c r="A305" s="189">
        <v>301</v>
      </c>
      <c r="B305" s="135" t="str">
        <f>IF(AND(E305&lt;&gt;0,D305&lt;&gt;0,F305&lt;&gt;0),IF(C305&lt;&gt;0,CONCATENATE(C305,"-AGr",VLOOKUP(D305,Listen!$A$2:$D$45,4,FALSE),"-",E305,"-",F305,),CONCATENATE("AGr",VLOOKUP(D305,Listen!$A$2:$D$45,4,FALSE),"-",E305,"-",F305)),"keine vollständige ID")</f>
        <v>keine vollständige ID</v>
      </c>
      <c r="C305" s="126"/>
      <c r="D305" s="275"/>
      <c r="E305" s="33"/>
      <c r="F305" s="130"/>
      <c r="G305" s="16"/>
      <c r="H305" s="16"/>
      <c r="I305" s="16"/>
      <c r="J305" s="16"/>
      <c r="K305" s="16"/>
      <c r="L305" s="94">
        <f>IF(E305&gt;A_Stammdaten!$B$10,0,G305+H305-J305)</f>
        <v>0</v>
      </c>
      <c r="M305" s="16"/>
      <c r="N305" s="16"/>
      <c r="O305" s="16"/>
      <c r="P305" s="54">
        <f t="shared" si="96"/>
        <v>0</v>
      </c>
      <c r="Q305" s="33"/>
      <c r="R305" s="33"/>
      <c r="S305" s="33"/>
      <c r="T305" s="33"/>
      <c r="U305" s="33"/>
      <c r="V305" s="33"/>
      <c r="W305" s="55" t="str">
        <f t="shared" si="97"/>
        <v>-</v>
      </c>
      <c r="X305" s="55" t="str">
        <f t="shared" si="98"/>
        <v>-</v>
      </c>
      <c r="Y305" s="55">
        <f>IF(ISBLANK($D305),0,VLOOKUP($D305,Listen!$A$2:$C$45,2,FALSE))</f>
        <v>0</v>
      </c>
      <c r="Z305" s="55">
        <f>IF(ISBLANK($D305),0,VLOOKUP($D305,Listen!$A$2:$C$45,3,FALSE))</f>
        <v>0</v>
      </c>
      <c r="AA305" s="45">
        <f t="shared" si="109"/>
        <v>0</v>
      </c>
      <c r="AB305" s="45">
        <f t="shared" si="109"/>
        <v>0</v>
      </c>
      <c r="AC305" s="45">
        <f>IFERROR(IF(OR($R305&lt;&gt;"Ja",VLOOKUP($D305,Listen!$A$2:$F$45,5,0)="Nein",E305&lt;IF(D305="LNG Anbindungsanlagen gemäß separater Festlegung",2022,2023)),$Y305,$W305),0)</f>
        <v>0</v>
      </c>
      <c r="AD305" s="45">
        <f>IFERROR(IF(OR($R305&lt;&gt;"Ja",VLOOKUP($D305,Listen!$A$2:$F$45,5,0)="Nein",E305&lt;IF(D305="LNG Anbindungsanlagen gemäß separater Festlegung",2022,2023)),$Y305,$W305),0)</f>
        <v>0</v>
      </c>
      <c r="AE305" s="45">
        <f>IFERROR(IF(OR($S305&lt;&gt;"Ja",VLOOKUP($D305,Listen!$A$2:$F$45,6,0)="Nein"),$Y305,$X305),0)</f>
        <v>0</v>
      </c>
      <c r="AF305" s="45">
        <f>IFERROR(IF(OR($S305&lt;&gt;"Ja",VLOOKUP($D305,Listen!$A$2:$F$45,6,0)="Nein"),$Y305,$X305),0)</f>
        <v>0</v>
      </c>
      <c r="AG305" s="45">
        <f>IFERROR(IF(OR($S305&lt;&gt;"Ja",VLOOKUP($D305,Listen!$A$2:$F$45,6,0)="Nein"),$Y305,$X305),0)</f>
        <v>0</v>
      </c>
      <c r="AH305" s="47">
        <f t="shared" si="110"/>
        <v>0</v>
      </c>
      <c r="AI305" s="122">
        <f>IFERROR(IF(VLOOKUP($D305,Listen!$A$2:$F$45,6,0)="Ja",MAX(BC305:BD305),D_SAV!$BC305),0)</f>
        <v>0</v>
      </c>
      <c r="AJ305" s="47">
        <f t="shared" si="111"/>
        <v>0</v>
      </c>
      <c r="AL305" s="262">
        <f t="shared" si="112"/>
        <v>0</v>
      </c>
      <c r="AM305" s="129">
        <f t="shared" si="99"/>
        <v>0</v>
      </c>
      <c r="AN305" s="263">
        <f t="shared" si="113"/>
        <v>0</v>
      </c>
      <c r="AO305" s="262">
        <f t="shared" si="100"/>
        <v>0</v>
      </c>
      <c r="AP305" s="129">
        <f t="shared" si="101"/>
        <v>0</v>
      </c>
      <c r="AQ305" s="263">
        <f t="shared" si="114"/>
        <v>0</v>
      </c>
      <c r="AR305" s="262">
        <f t="shared" si="102"/>
        <v>0</v>
      </c>
      <c r="AS305" s="129">
        <f t="shared" si="103"/>
        <v>0</v>
      </c>
      <c r="AT305" s="263">
        <f t="shared" si="115"/>
        <v>0</v>
      </c>
      <c r="AU305" s="262">
        <f t="shared" si="104"/>
        <v>0</v>
      </c>
      <c r="AV305" s="129">
        <f t="shared" si="105"/>
        <v>0</v>
      </c>
      <c r="AW305" s="263">
        <f t="shared" si="116"/>
        <v>0</v>
      </c>
      <c r="AX305" s="262">
        <f t="shared" si="106"/>
        <v>0</v>
      </c>
      <c r="AY305" s="129">
        <f t="shared" si="107"/>
        <v>0</v>
      </c>
      <c r="AZ305" s="129">
        <f t="shared" si="117"/>
        <v>0</v>
      </c>
      <c r="BA305" s="263">
        <f>IFERROR(IF(VLOOKUP($D305,Listen!$A$2:$F$45,6,0)="Ja",AX305-MAX(AY305:AZ305),AX305-AY305),0)</f>
        <v>0</v>
      </c>
      <c r="BB305" s="262">
        <f t="shared" si="118"/>
        <v>0</v>
      </c>
      <c r="BC305" s="129">
        <f t="shared" si="108"/>
        <v>0</v>
      </c>
      <c r="BD305" s="129">
        <f t="shared" si="119"/>
        <v>0</v>
      </c>
      <c r="BE305" s="263">
        <f>IFERROR(IF(VLOOKUP($D305,Listen!$A$2:$F$45,6,0)="Ja",BB305-MAX(BC305:BD305),BB305-BC305),0)</f>
        <v>0</v>
      </c>
    </row>
    <row r="306" spans="1:57" x14ac:dyDescent="0.25">
      <c r="A306" s="189">
        <v>302</v>
      </c>
      <c r="B306" s="135" t="str">
        <f>IF(AND(E306&lt;&gt;0,D306&lt;&gt;0,F306&lt;&gt;0),IF(C306&lt;&gt;0,CONCATENATE(C306,"-AGr",VLOOKUP(D306,Listen!$A$2:$D$45,4,FALSE),"-",E306,"-",F306,),CONCATENATE("AGr",VLOOKUP(D306,Listen!$A$2:$D$45,4,FALSE),"-",E306,"-",F306)),"keine vollständige ID")</f>
        <v>keine vollständige ID</v>
      </c>
      <c r="C306" s="126"/>
      <c r="D306" s="275"/>
      <c r="E306" s="33"/>
      <c r="F306" s="130"/>
      <c r="G306" s="16"/>
      <c r="H306" s="16"/>
      <c r="I306" s="16"/>
      <c r="J306" s="16"/>
      <c r="K306" s="16"/>
      <c r="L306" s="94">
        <f>IF(E306&gt;A_Stammdaten!$B$10,0,G306+H306-J306)</f>
        <v>0</v>
      </c>
      <c r="M306" s="16"/>
      <c r="N306" s="16"/>
      <c r="O306" s="16"/>
      <c r="P306" s="54">
        <f t="shared" si="96"/>
        <v>0</v>
      </c>
      <c r="Q306" s="33"/>
      <c r="R306" s="33"/>
      <c r="S306" s="33"/>
      <c r="T306" s="33"/>
      <c r="U306" s="33"/>
      <c r="V306" s="33"/>
      <c r="W306" s="55" t="str">
        <f t="shared" si="97"/>
        <v>-</v>
      </c>
      <c r="X306" s="55" t="str">
        <f t="shared" si="98"/>
        <v>-</v>
      </c>
      <c r="Y306" s="55">
        <f>IF(ISBLANK($D306),0,VLOOKUP($D306,Listen!$A$2:$C$45,2,FALSE))</f>
        <v>0</v>
      </c>
      <c r="Z306" s="55">
        <f>IF(ISBLANK($D306),0,VLOOKUP($D306,Listen!$A$2:$C$45,3,FALSE))</f>
        <v>0</v>
      </c>
      <c r="AA306" s="45">
        <f t="shared" si="109"/>
        <v>0</v>
      </c>
      <c r="AB306" s="45">
        <f t="shared" si="109"/>
        <v>0</v>
      </c>
      <c r="AC306" s="45">
        <f>IFERROR(IF(OR($R306&lt;&gt;"Ja",VLOOKUP($D306,Listen!$A$2:$F$45,5,0)="Nein",E306&lt;IF(D306="LNG Anbindungsanlagen gemäß separater Festlegung",2022,2023)),$Y306,$W306),0)</f>
        <v>0</v>
      </c>
      <c r="AD306" s="45">
        <f>IFERROR(IF(OR($R306&lt;&gt;"Ja",VLOOKUP($D306,Listen!$A$2:$F$45,5,0)="Nein",E306&lt;IF(D306="LNG Anbindungsanlagen gemäß separater Festlegung",2022,2023)),$Y306,$W306),0)</f>
        <v>0</v>
      </c>
      <c r="AE306" s="45">
        <f>IFERROR(IF(OR($S306&lt;&gt;"Ja",VLOOKUP($D306,Listen!$A$2:$F$45,6,0)="Nein"),$Y306,$X306),0)</f>
        <v>0</v>
      </c>
      <c r="AF306" s="45">
        <f>IFERROR(IF(OR($S306&lt;&gt;"Ja",VLOOKUP($D306,Listen!$A$2:$F$45,6,0)="Nein"),$Y306,$X306),0)</f>
        <v>0</v>
      </c>
      <c r="AG306" s="45">
        <f>IFERROR(IF(OR($S306&lt;&gt;"Ja",VLOOKUP($D306,Listen!$A$2:$F$45,6,0)="Nein"),$Y306,$X306),0)</f>
        <v>0</v>
      </c>
      <c r="AH306" s="47">
        <f t="shared" si="110"/>
        <v>0</v>
      </c>
      <c r="AI306" s="122">
        <f>IFERROR(IF(VLOOKUP($D306,Listen!$A$2:$F$45,6,0)="Ja",MAX(BC306:BD306),D_SAV!$BC306),0)</f>
        <v>0</v>
      </c>
      <c r="AJ306" s="47">
        <f t="shared" si="111"/>
        <v>0</v>
      </c>
      <c r="AL306" s="262">
        <f t="shared" si="112"/>
        <v>0</v>
      </c>
      <c r="AM306" s="129">
        <f t="shared" si="99"/>
        <v>0</v>
      </c>
      <c r="AN306" s="263">
        <f t="shared" si="113"/>
        <v>0</v>
      </c>
      <c r="AO306" s="262">
        <f t="shared" si="100"/>
        <v>0</v>
      </c>
      <c r="AP306" s="129">
        <f t="shared" si="101"/>
        <v>0</v>
      </c>
      <c r="AQ306" s="263">
        <f t="shared" si="114"/>
        <v>0</v>
      </c>
      <c r="AR306" s="262">
        <f t="shared" si="102"/>
        <v>0</v>
      </c>
      <c r="AS306" s="129">
        <f t="shared" si="103"/>
        <v>0</v>
      </c>
      <c r="AT306" s="263">
        <f t="shared" si="115"/>
        <v>0</v>
      </c>
      <c r="AU306" s="262">
        <f t="shared" si="104"/>
        <v>0</v>
      </c>
      <c r="AV306" s="129">
        <f t="shared" si="105"/>
        <v>0</v>
      </c>
      <c r="AW306" s="263">
        <f t="shared" si="116"/>
        <v>0</v>
      </c>
      <c r="AX306" s="262">
        <f t="shared" si="106"/>
        <v>0</v>
      </c>
      <c r="AY306" s="129">
        <f t="shared" si="107"/>
        <v>0</v>
      </c>
      <c r="AZ306" s="129">
        <f t="shared" si="117"/>
        <v>0</v>
      </c>
      <c r="BA306" s="263">
        <f>IFERROR(IF(VLOOKUP($D306,Listen!$A$2:$F$45,6,0)="Ja",AX306-MAX(AY306:AZ306),AX306-AY306),0)</f>
        <v>0</v>
      </c>
      <c r="BB306" s="262">
        <f t="shared" si="118"/>
        <v>0</v>
      </c>
      <c r="BC306" s="129">
        <f t="shared" si="108"/>
        <v>0</v>
      </c>
      <c r="BD306" s="129">
        <f t="shared" si="119"/>
        <v>0</v>
      </c>
      <c r="BE306" s="263">
        <f>IFERROR(IF(VLOOKUP($D306,Listen!$A$2:$F$45,6,0)="Ja",BB306-MAX(BC306:BD306),BB306-BC306),0)</f>
        <v>0</v>
      </c>
    </row>
    <row r="307" spans="1:57" x14ac:dyDescent="0.25">
      <c r="A307" s="189">
        <v>303</v>
      </c>
      <c r="B307" s="135" t="str">
        <f>IF(AND(E307&lt;&gt;0,D307&lt;&gt;0,F307&lt;&gt;0),IF(C307&lt;&gt;0,CONCATENATE(C307,"-AGr",VLOOKUP(D307,Listen!$A$2:$D$45,4,FALSE),"-",E307,"-",F307,),CONCATENATE("AGr",VLOOKUP(D307,Listen!$A$2:$D$45,4,FALSE),"-",E307,"-",F307)),"keine vollständige ID")</f>
        <v>keine vollständige ID</v>
      </c>
      <c r="C307" s="126"/>
      <c r="D307" s="275"/>
      <c r="E307" s="33"/>
      <c r="F307" s="130"/>
      <c r="G307" s="16"/>
      <c r="H307" s="16"/>
      <c r="I307" s="16"/>
      <c r="J307" s="16"/>
      <c r="K307" s="16"/>
      <c r="L307" s="94">
        <f>IF(E307&gt;A_Stammdaten!$B$10,0,G307+H307-J307)</f>
        <v>0</v>
      </c>
      <c r="M307" s="16"/>
      <c r="N307" s="16"/>
      <c r="O307" s="16"/>
      <c r="P307" s="54">
        <f t="shared" si="96"/>
        <v>0</v>
      </c>
      <c r="Q307" s="33"/>
      <c r="R307" s="33"/>
      <c r="S307" s="33"/>
      <c r="T307" s="33"/>
      <c r="U307" s="33"/>
      <c r="V307" s="33"/>
      <c r="W307" s="55" t="str">
        <f t="shared" si="97"/>
        <v>-</v>
      </c>
      <c r="X307" s="55" t="str">
        <f t="shared" si="98"/>
        <v>-</v>
      </c>
      <c r="Y307" s="55">
        <f>IF(ISBLANK($D307),0,VLOOKUP($D307,Listen!$A$2:$C$45,2,FALSE))</f>
        <v>0</v>
      </c>
      <c r="Z307" s="55">
        <f>IF(ISBLANK($D307),0,VLOOKUP($D307,Listen!$A$2:$C$45,3,FALSE))</f>
        <v>0</v>
      </c>
      <c r="AA307" s="45">
        <f t="shared" si="109"/>
        <v>0</v>
      </c>
      <c r="AB307" s="45">
        <f t="shared" si="109"/>
        <v>0</v>
      </c>
      <c r="AC307" s="45">
        <f>IFERROR(IF(OR($R307&lt;&gt;"Ja",VLOOKUP($D307,Listen!$A$2:$F$45,5,0)="Nein",E307&lt;IF(D307="LNG Anbindungsanlagen gemäß separater Festlegung",2022,2023)),$Y307,$W307),0)</f>
        <v>0</v>
      </c>
      <c r="AD307" s="45">
        <f>IFERROR(IF(OR($R307&lt;&gt;"Ja",VLOOKUP($D307,Listen!$A$2:$F$45,5,0)="Nein",E307&lt;IF(D307="LNG Anbindungsanlagen gemäß separater Festlegung",2022,2023)),$Y307,$W307),0)</f>
        <v>0</v>
      </c>
      <c r="AE307" s="45">
        <f>IFERROR(IF(OR($S307&lt;&gt;"Ja",VLOOKUP($D307,Listen!$A$2:$F$45,6,0)="Nein"),$Y307,$X307),0)</f>
        <v>0</v>
      </c>
      <c r="AF307" s="45">
        <f>IFERROR(IF(OR($S307&lt;&gt;"Ja",VLOOKUP($D307,Listen!$A$2:$F$45,6,0)="Nein"),$Y307,$X307),0)</f>
        <v>0</v>
      </c>
      <c r="AG307" s="45">
        <f>IFERROR(IF(OR($S307&lt;&gt;"Ja",VLOOKUP($D307,Listen!$A$2:$F$45,6,0)="Nein"),$Y307,$X307),0)</f>
        <v>0</v>
      </c>
      <c r="AH307" s="47">
        <f t="shared" si="110"/>
        <v>0</v>
      </c>
      <c r="AI307" s="122">
        <f>IFERROR(IF(VLOOKUP($D307,Listen!$A$2:$F$45,6,0)="Ja",MAX(BC307:BD307),D_SAV!$BC307),0)</f>
        <v>0</v>
      </c>
      <c r="AJ307" s="47">
        <f t="shared" si="111"/>
        <v>0</v>
      </c>
      <c r="AL307" s="262">
        <f t="shared" si="112"/>
        <v>0</v>
      </c>
      <c r="AM307" s="129">
        <f t="shared" si="99"/>
        <v>0</v>
      </c>
      <c r="AN307" s="263">
        <f t="shared" si="113"/>
        <v>0</v>
      </c>
      <c r="AO307" s="262">
        <f t="shared" si="100"/>
        <v>0</v>
      </c>
      <c r="AP307" s="129">
        <f t="shared" si="101"/>
        <v>0</v>
      </c>
      <c r="AQ307" s="263">
        <f t="shared" si="114"/>
        <v>0</v>
      </c>
      <c r="AR307" s="262">
        <f t="shared" si="102"/>
        <v>0</v>
      </c>
      <c r="AS307" s="129">
        <f t="shared" si="103"/>
        <v>0</v>
      </c>
      <c r="AT307" s="263">
        <f t="shared" si="115"/>
        <v>0</v>
      </c>
      <c r="AU307" s="262">
        <f t="shared" si="104"/>
        <v>0</v>
      </c>
      <c r="AV307" s="129">
        <f t="shared" si="105"/>
        <v>0</v>
      </c>
      <c r="AW307" s="263">
        <f t="shared" si="116"/>
        <v>0</v>
      </c>
      <c r="AX307" s="262">
        <f t="shared" si="106"/>
        <v>0</v>
      </c>
      <c r="AY307" s="129">
        <f t="shared" si="107"/>
        <v>0</v>
      </c>
      <c r="AZ307" s="129">
        <f t="shared" si="117"/>
        <v>0</v>
      </c>
      <c r="BA307" s="263">
        <f>IFERROR(IF(VLOOKUP($D307,Listen!$A$2:$F$45,6,0)="Ja",AX307-MAX(AY307:AZ307),AX307-AY307),0)</f>
        <v>0</v>
      </c>
      <c r="BB307" s="262">
        <f t="shared" si="118"/>
        <v>0</v>
      </c>
      <c r="BC307" s="129">
        <f t="shared" si="108"/>
        <v>0</v>
      </c>
      <c r="BD307" s="129">
        <f t="shared" si="119"/>
        <v>0</v>
      </c>
      <c r="BE307" s="263">
        <f>IFERROR(IF(VLOOKUP($D307,Listen!$A$2:$F$45,6,0)="Ja",BB307-MAX(BC307:BD307),BB307-BC307),0)</f>
        <v>0</v>
      </c>
    </row>
    <row r="308" spans="1:57" x14ac:dyDescent="0.25">
      <c r="A308" s="189">
        <v>304</v>
      </c>
      <c r="B308" s="135" t="str">
        <f>IF(AND(E308&lt;&gt;0,D308&lt;&gt;0,F308&lt;&gt;0),IF(C308&lt;&gt;0,CONCATENATE(C308,"-AGr",VLOOKUP(D308,Listen!$A$2:$D$45,4,FALSE),"-",E308,"-",F308,),CONCATENATE("AGr",VLOOKUP(D308,Listen!$A$2:$D$45,4,FALSE),"-",E308,"-",F308)),"keine vollständige ID")</f>
        <v>keine vollständige ID</v>
      </c>
      <c r="C308" s="126"/>
      <c r="D308" s="275"/>
      <c r="E308" s="33"/>
      <c r="F308" s="130"/>
      <c r="G308" s="16"/>
      <c r="H308" s="16"/>
      <c r="I308" s="16"/>
      <c r="J308" s="16"/>
      <c r="K308" s="16"/>
      <c r="L308" s="94">
        <f>IF(E308&gt;A_Stammdaten!$B$10,0,G308+H308-J308)</f>
        <v>0</v>
      </c>
      <c r="M308" s="16"/>
      <c r="N308" s="16"/>
      <c r="O308" s="16"/>
      <c r="P308" s="54">
        <f t="shared" si="96"/>
        <v>0</v>
      </c>
      <c r="Q308" s="33"/>
      <c r="R308" s="33"/>
      <c r="S308" s="33"/>
      <c r="T308" s="33"/>
      <c r="U308" s="33"/>
      <c r="V308" s="33"/>
      <c r="W308" s="55" t="str">
        <f t="shared" si="97"/>
        <v>-</v>
      </c>
      <c r="X308" s="55" t="str">
        <f t="shared" si="98"/>
        <v>-</v>
      </c>
      <c r="Y308" s="55">
        <f>IF(ISBLANK($D308),0,VLOOKUP($D308,Listen!$A$2:$C$45,2,FALSE))</f>
        <v>0</v>
      </c>
      <c r="Z308" s="55">
        <f>IF(ISBLANK($D308),0,VLOOKUP($D308,Listen!$A$2:$C$45,3,FALSE))</f>
        <v>0</v>
      </c>
      <c r="AA308" s="45">
        <f t="shared" si="109"/>
        <v>0</v>
      </c>
      <c r="AB308" s="45">
        <f t="shared" si="109"/>
        <v>0</v>
      </c>
      <c r="AC308" s="45">
        <f>IFERROR(IF(OR($R308&lt;&gt;"Ja",VLOOKUP($D308,Listen!$A$2:$F$45,5,0)="Nein",E308&lt;IF(D308="LNG Anbindungsanlagen gemäß separater Festlegung",2022,2023)),$Y308,$W308),0)</f>
        <v>0</v>
      </c>
      <c r="AD308" s="45">
        <f>IFERROR(IF(OR($R308&lt;&gt;"Ja",VLOOKUP($D308,Listen!$A$2:$F$45,5,0)="Nein",E308&lt;IF(D308="LNG Anbindungsanlagen gemäß separater Festlegung",2022,2023)),$Y308,$W308),0)</f>
        <v>0</v>
      </c>
      <c r="AE308" s="45">
        <f>IFERROR(IF(OR($S308&lt;&gt;"Ja",VLOOKUP($D308,Listen!$A$2:$F$45,6,0)="Nein"),$Y308,$X308),0)</f>
        <v>0</v>
      </c>
      <c r="AF308" s="45">
        <f>IFERROR(IF(OR($S308&lt;&gt;"Ja",VLOOKUP($D308,Listen!$A$2:$F$45,6,0)="Nein"),$Y308,$X308),0)</f>
        <v>0</v>
      </c>
      <c r="AG308" s="45">
        <f>IFERROR(IF(OR($S308&lt;&gt;"Ja",VLOOKUP($D308,Listen!$A$2:$F$45,6,0)="Nein"),$Y308,$X308),0)</f>
        <v>0</v>
      </c>
      <c r="AH308" s="47">
        <f t="shared" si="110"/>
        <v>0</v>
      </c>
      <c r="AI308" s="122">
        <f>IFERROR(IF(VLOOKUP($D308,Listen!$A$2:$F$45,6,0)="Ja",MAX(BC308:BD308),D_SAV!$BC308),0)</f>
        <v>0</v>
      </c>
      <c r="AJ308" s="47">
        <f t="shared" si="111"/>
        <v>0</v>
      </c>
      <c r="AL308" s="262">
        <f t="shared" si="112"/>
        <v>0</v>
      </c>
      <c r="AM308" s="129">
        <f t="shared" si="99"/>
        <v>0</v>
      </c>
      <c r="AN308" s="263">
        <f t="shared" si="113"/>
        <v>0</v>
      </c>
      <c r="AO308" s="262">
        <f t="shared" si="100"/>
        <v>0</v>
      </c>
      <c r="AP308" s="129">
        <f t="shared" si="101"/>
        <v>0</v>
      </c>
      <c r="AQ308" s="263">
        <f t="shared" si="114"/>
        <v>0</v>
      </c>
      <c r="AR308" s="262">
        <f t="shared" si="102"/>
        <v>0</v>
      </c>
      <c r="AS308" s="129">
        <f t="shared" si="103"/>
        <v>0</v>
      </c>
      <c r="AT308" s="263">
        <f t="shared" si="115"/>
        <v>0</v>
      </c>
      <c r="AU308" s="262">
        <f t="shared" si="104"/>
        <v>0</v>
      </c>
      <c r="AV308" s="129">
        <f t="shared" si="105"/>
        <v>0</v>
      </c>
      <c r="AW308" s="263">
        <f t="shared" si="116"/>
        <v>0</v>
      </c>
      <c r="AX308" s="262">
        <f t="shared" si="106"/>
        <v>0</v>
      </c>
      <c r="AY308" s="129">
        <f t="shared" si="107"/>
        <v>0</v>
      </c>
      <c r="AZ308" s="129">
        <f t="shared" si="117"/>
        <v>0</v>
      </c>
      <c r="BA308" s="263">
        <f>IFERROR(IF(VLOOKUP($D308,Listen!$A$2:$F$45,6,0)="Ja",AX308-MAX(AY308:AZ308),AX308-AY308),0)</f>
        <v>0</v>
      </c>
      <c r="BB308" s="262">
        <f t="shared" si="118"/>
        <v>0</v>
      </c>
      <c r="BC308" s="129">
        <f t="shared" si="108"/>
        <v>0</v>
      </c>
      <c r="BD308" s="129">
        <f t="shared" si="119"/>
        <v>0</v>
      </c>
      <c r="BE308" s="263">
        <f>IFERROR(IF(VLOOKUP($D308,Listen!$A$2:$F$45,6,0)="Ja",BB308-MAX(BC308:BD308),BB308-BC308),0)</f>
        <v>0</v>
      </c>
    </row>
    <row r="309" spans="1:57" x14ac:dyDescent="0.25">
      <c r="A309" s="189">
        <v>305</v>
      </c>
      <c r="B309" s="135" t="str">
        <f>IF(AND(E309&lt;&gt;0,D309&lt;&gt;0,F309&lt;&gt;0),IF(C309&lt;&gt;0,CONCATENATE(C309,"-AGr",VLOOKUP(D309,Listen!$A$2:$D$45,4,FALSE),"-",E309,"-",F309,),CONCATENATE("AGr",VLOOKUP(D309,Listen!$A$2:$D$45,4,FALSE),"-",E309,"-",F309)),"keine vollständige ID")</f>
        <v>keine vollständige ID</v>
      </c>
      <c r="C309" s="126"/>
      <c r="D309" s="275"/>
      <c r="E309" s="33"/>
      <c r="F309" s="130"/>
      <c r="G309" s="16"/>
      <c r="H309" s="16"/>
      <c r="I309" s="16"/>
      <c r="J309" s="16"/>
      <c r="K309" s="16"/>
      <c r="L309" s="94">
        <f>IF(E309&gt;A_Stammdaten!$B$10,0,G309+H309-J309)</f>
        <v>0</v>
      </c>
      <c r="M309" s="16"/>
      <c r="N309" s="16"/>
      <c r="O309" s="16"/>
      <c r="P309" s="54">
        <f t="shared" si="96"/>
        <v>0</v>
      </c>
      <c r="Q309" s="33"/>
      <c r="R309" s="33"/>
      <c r="S309" s="33"/>
      <c r="T309" s="33"/>
      <c r="U309" s="33"/>
      <c r="V309" s="33"/>
      <c r="W309" s="55" t="str">
        <f t="shared" si="97"/>
        <v>-</v>
      </c>
      <c r="X309" s="55" t="str">
        <f t="shared" si="98"/>
        <v>-</v>
      </c>
      <c r="Y309" s="55">
        <f>IF(ISBLANK($D309),0,VLOOKUP($D309,Listen!$A$2:$C$45,2,FALSE))</f>
        <v>0</v>
      </c>
      <c r="Z309" s="55">
        <f>IF(ISBLANK($D309),0,VLOOKUP($D309,Listen!$A$2:$C$45,3,FALSE))</f>
        <v>0</v>
      </c>
      <c r="AA309" s="45">
        <f t="shared" si="109"/>
        <v>0</v>
      </c>
      <c r="AB309" s="45">
        <f t="shared" si="109"/>
        <v>0</v>
      </c>
      <c r="AC309" s="45">
        <f>IFERROR(IF(OR($R309&lt;&gt;"Ja",VLOOKUP($D309,Listen!$A$2:$F$45,5,0)="Nein",E309&lt;IF(D309="LNG Anbindungsanlagen gemäß separater Festlegung",2022,2023)),$Y309,$W309),0)</f>
        <v>0</v>
      </c>
      <c r="AD309" s="45">
        <f>IFERROR(IF(OR($R309&lt;&gt;"Ja",VLOOKUP($D309,Listen!$A$2:$F$45,5,0)="Nein",E309&lt;IF(D309="LNG Anbindungsanlagen gemäß separater Festlegung",2022,2023)),$Y309,$W309),0)</f>
        <v>0</v>
      </c>
      <c r="AE309" s="45">
        <f>IFERROR(IF(OR($S309&lt;&gt;"Ja",VLOOKUP($D309,Listen!$A$2:$F$45,6,0)="Nein"),$Y309,$X309),0)</f>
        <v>0</v>
      </c>
      <c r="AF309" s="45">
        <f>IFERROR(IF(OR($S309&lt;&gt;"Ja",VLOOKUP($D309,Listen!$A$2:$F$45,6,0)="Nein"),$Y309,$X309),0)</f>
        <v>0</v>
      </c>
      <c r="AG309" s="45">
        <f>IFERROR(IF(OR($S309&lt;&gt;"Ja",VLOOKUP($D309,Listen!$A$2:$F$45,6,0)="Nein"),$Y309,$X309),0)</f>
        <v>0</v>
      </c>
      <c r="AH309" s="47">
        <f t="shared" si="110"/>
        <v>0</v>
      </c>
      <c r="AI309" s="122">
        <f>IFERROR(IF(VLOOKUP($D309,Listen!$A$2:$F$45,6,0)="Ja",MAX(BC309:BD309),D_SAV!$BC309),0)</f>
        <v>0</v>
      </c>
      <c r="AJ309" s="47">
        <f t="shared" si="111"/>
        <v>0</v>
      </c>
      <c r="AL309" s="262">
        <f t="shared" si="112"/>
        <v>0</v>
      </c>
      <c r="AM309" s="129">
        <f t="shared" si="99"/>
        <v>0</v>
      </c>
      <c r="AN309" s="263">
        <f t="shared" si="113"/>
        <v>0</v>
      </c>
      <c r="AO309" s="262">
        <f t="shared" si="100"/>
        <v>0</v>
      </c>
      <c r="AP309" s="129">
        <f t="shared" si="101"/>
        <v>0</v>
      </c>
      <c r="AQ309" s="263">
        <f t="shared" si="114"/>
        <v>0</v>
      </c>
      <c r="AR309" s="262">
        <f t="shared" si="102"/>
        <v>0</v>
      </c>
      <c r="AS309" s="129">
        <f t="shared" si="103"/>
        <v>0</v>
      </c>
      <c r="AT309" s="263">
        <f t="shared" si="115"/>
        <v>0</v>
      </c>
      <c r="AU309" s="262">
        <f t="shared" si="104"/>
        <v>0</v>
      </c>
      <c r="AV309" s="129">
        <f t="shared" si="105"/>
        <v>0</v>
      </c>
      <c r="AW309" s="263">
        <f t="shared" si="116"/>
        <v>0</v>
      </c>
      <c r="AX309" s="262">
        <f t="shared" si="106"/>
        <v>0</v>
      </c>
      <c r="AY309" s="129">
        <f t="shared" si="107"/>
        <v>0</v>
      </c>
      <c r="AZ309" s="129">
        <f t="shared" si="117"/>
        <v>0</v>
      </c>
      <c r="BA309" s="263">
        <f>IFERROR(IF(VLOOKUP($D309,Listen!$A$2:$F$45,6,0)="Ja",AX309-MAX(AY309:AZ309),AX309-AY309),0)</f>
        <v>0</v>
      </c>
      <c r="BB309" s="262">
        <f t="shared" si="118"/>
        <v>0</v>
      </c>
      <c r="BC309" s="129">
        <f t="shared" si="108"/>
        <v>0</v>
      </c>
      <c r="BD309" s="129">
        <f t="shared" si="119"/>
        <v>0</v>
      </c>
      <c r="BE309" s="263">
        <f>IFERROR(IF(VLOOKUP($D309,Listen!$A$2:$F$45,6,0)="Ja",BB309-MAX(BC309:BD309),BB309-BC309),0)</f>
        <v>0</v>
      </c>
    </row>
    <row r="310" spans="1:57" x14ac:dyDescent="0.25">
      <c r="A310" s="189">
        <v>306</v>
      </c>
      <c r="B310" s="135" t="str">
        <f>IF(AND(E310&lt;&gt;0,D310&lt;&gt;0,F310&lt;&gt;0),IF(C310&lt;&gt;0,CONCATENATE(C310,"-AGr",VLOOKUP(D310,Listen!$A$2:$D$45,4,FALSE),"-",E310,"-",F310,),CONCATENATE("AGr",VLOOKUP(D310,Listen!$A$2:$D$45,4,FALSE),"-",E310,"-",F310)),"keine vollständige ID")</f>
        <v>keine vollständige ID</v>
      </c>
      <c r="C310" s="126"/>
      <c r="D310" s="275"/>
      <c r="E310" s="33"/>
      <c r="F310" s="130"/>
      <c r="G310" s="16"/>
      <c r="H310" s="16"/>
      <c r="I310" s="16"/>
      <c r="J310" s="16"/>
      <c r="K310" s="16"/>
      <c r="L310" s="94">
        <f>IF(E310&gt;A_Stammdaten!$B$10,0,G310+H310-J310)</f>
        <v>0</v>
      </c>
      <c r="M310" s="16"/>
      <c r="N310" s="16"/>
      <c r="O310" s="16"/>
      <c r="P310" s="54">
        <f t="shared" si="96"/>
        <v>0</v>
      </c>
      <c r="Q310" s="33"/>
      <c r="R310" s="33"/>
      <c r="S310" s="33"/>
      <c r="T310" s="33"/>
      <c r="U310" s="33"/>
      <c r="V310" s="33"/>
      <c r="W310" s="55" t="str">
        <f t="shared" si="97"/>
        <v>-</v>
      </c>
      <c r="X310" s="55" t="str">
        <f t="shared" si="98"/>
        <v>-</v>
      </c>
      <c r="Y310" s="55">
        <f>IF(ISBLANK($D310),0,VLOOKUP($D310,Listen!$A$2:$C$45,2,FALSE))</f>
        <v>0</v>
      </c>
      <c r="Z310" s="55">
        <f>IF(ISBLANK($D310),0,VLOOKUP($D310,Listen!$A$2:$C$45,3,FALSE))</f>
        <v>0</v>
      </c>
      <c r="AA310" s="45">
        <f t="shared" si="109"/>
        <v>0</v>
      </c>
      <c r="AB310" s="45">
        <f t="shared" si="109"/>
        <v>0</v>
      </c>
      <c r="AC310" s="45">
        <f>IFERROR(IF(OR($R310&lt;&gt;"Ja",VLOOKUP($D310,Listen!$A$2:$F$45,5,0)="Nein",E310&lt;IF(D310="LNG Anbindungsanlagen gemäß separater Festlegung",2022,2023)),$Y310,$W310),0)</f>
        <v>0</v>
      </c>
      <c r="AD310" s="45">
        <f>IFERROR(IF(OR($R310&lt;&gt;"Ja",VLOOKUP($D310,Listen!$A$2:$F$45,5,0)="Nein",E310&lt;IF(D310="LNG Anbindungsanlagen gemäß separater Festlegung",2022,2023)),$Y310,$W310),0)</f>
        <v>0</v>
      </c>
      <c r="AE310" s="45">
        <f>IFERROR(IF(OR($S310&lt;&gt;"Ja",VLOOKUP($D310,Listen!$A$2:$F$45,6,0)="Nein"),$Y310,$X310),0)</f>
        <v>0</v>
      </c>
      <c r="AF310" s="45">
        <f>IFERROR(IF(OR($S310&lt;&gt;"Ja",VLOOKUP($D310,Listen!$A$2:$F$45,6,0)="Nein"),$Y310,$X310),0)</f>
        <v>0</v>
      </c>
      <c r="AG310" s="45">
        <f>IFERROR(IF(OR($S310&lt;&gt;"Ja",VLOOKUP($D310,Listen!$A$2:$F$45,6,0)="Nein"),$Y310,$X310),0)</f>
        <v>0</v>
      </c>
      <c r="AH310" s="47">
        <f t="shared" si="110"/>
        <v>0</v>
      </c>
      <c r="AI310" s="122">
        <f>IFERROR(IF(VLOOKUP($D310,Listen!$A$2:$F$45,6,0)="Ja",MAX(BC310:BD310),D_SAV!$BC310),0)</f>
        <v>0</v>
      </c>
      <c r="AJ310" s="47">
        <f t="shared" si="111"/>
        <v>0</v>
      </c>
      <c r="AL310" s="262">
        <f t="shared" si="112"/>
        <v>0</v>
      </c>
      <c r="AM310" s="129">
        <f t="shared" si="99"/>
        <v>0</v>
      </c>
      <c r="AN310" s="263">
        <f t="shared" si="113"/>
        <v>0</v>
      </c>
      <c r="AO310" s="262">
        <f t="shared" si="100"/>
        <v>0</v>
      </c>
      <c r="AP310" s="129">
        <f t="shared" si="101"/>
        <v>0</v>
      </c>
      <c r="AQ310" s="263">
        <f t="shared" si="114"/>
        <v>0</v>
      </c>
      <c r="AR310" s="262">
        <f t="shared" si="102"/>
        <v>0</v>
      </c>
      <c r="AS310" s="129">
        <f t="shared" si="103"/>
        <v>0</v>
      </c>
      <c r="AT310" s="263">
        <f t="shared" si="115"/>
        <v>0</v>
      </c>
      <c r="AU310" s="262">
        <f t="shared" si="104"/>
        <v>0</v>
      </c>
      <c r="AV310" s="129">
        <f t="shared" si="105"/>
        <v>0</v>
      </c>
      <c r="AW310" s="263">
        <f t="shared" si="116"/>
        <v>0</v>
      </c>
      <c r="AX310" s="262">
        <f t="shared" si="106"/>
        <v>0</v>
      </c>
      <c r="AY310" s="129">
        <f t="shared" si="107"/>
        <v>0</v>
      </c>
      <c r="AZ310" s="129">
        <f t="shared" si="117"/>
        <v>0</v>
      </c>
      <c r="BA310" s="263">
        <f>IFERROR(IF(VLOOKUP($D310,Listen!$A$2:$F$45,6,0)="Ja",AX310-MAX(AY310:AZ310),AX310-AY310),0)</f>
        <v>0</v>
      </c>
      <c r="BB310" s="262">
        <f t="shared" si="118"/>
        <v>0</v>
      </c>
      <c r="BC310" s="129">
        <f t="shared" si="108"/>
        <v>0</v>
      </c>
      <c r="BD310" s="129">
        <f t="shared" si="119"/>
        <v>0</v>
      </c>
      <c r="BE310" s="263">
        <f>IFERROR(IF(VLOOKUP($D310,Listen!$A$2:$F$45,6,0)="Ja",BB310-MAX(BC310:BD310),BB310-BC310),0)</f>
        <v>0</v>
      </c>
    </row>
    <row r="311" spans="1:57" x14ac:dyDescent="0.25">
      <c r="A311" s="189">
        <v>307</v>
      </c>
      <c r="B311" s="135" t="str">
        <f>IF(AND(E311&lt;&gt;0,D311&lt;&gt;0,F311&lt;&gt;0),IF(C311&lt;&gt;0,CONCATENATE(C311,"-AGr",VLOOKUP(D311,Listen!$A$2:$D$45,4,FALSE),"-",E311,"-",F311,),CONCATENATE("AGr",VLOOKUP(D311,Listen!$A$2:$D$45,4,FALSE),"-",E311,"-",F311)),"keine vollständige ID")</f>
        <v>keine vollständige ID</v>
      </c>
      <c r="C311" s="126"/>
      <c r="D311" s="275"/>
      <c r="E311" s="33"/>
      <c r="F311" s="130"/>
      <c r="G311" s="16"/>
      <c r="H311" s="16"/>
      <c r="I311" s="16"/>
      <c r="J311" s="16"/>
      <c r="K311" s="16"/>
      <c r="L311" s="94">
        <f>IF(E311&gt;A_Stammdaten!$B$10,0,G311+H311-J311)</f>
        <v>0</v>
      </c>
      <c r="M311" s="16"/>
      <c r="N311" s="16"/>
      <c r="O311" s="16"/>
      <c r="P311" s="54">
        <f t="shared" si="96"/>
        <v>0</v>
      </c>
      <c r="Q311" s="33"/>
      <c r="R311" s="33"/>
      <c r="S311" s="33"/>
      <c r="T311" s="33"/>
      <c r="U311" s="33"/>
      <c r="V311" s="33"/>
      <c r="W311" s="55" t="str">
        <f t="shared" si="97"/>
        <v>-</v>
      </c>
      <c r="X311" s="55" t="str">
        <f t="shared" si="98"/>
        <v>-</v>
      </c>
      <c r="Y311" s="55">
        <f>IF(ISBLANK($D311),0,VLOOKUP($D311,Listen!$A$2:$C$45,2,FALSE))</f>
        <v>0</v>
      </c>
      <c r="Z311" s="55">
        <f>IF(ISBLANK($D311),0,VLOOKUP($D311,Listen!$A$2:$C$45,3,FALSE))</f>
        <v>0</v>
      </c>
      <c r="AA311" s="45">
        <f t="shared" si="109"/>
        <v>0</v>
      </c>
      <c r="AB311" s="45">
        <f t="shared" si="109"/>
        <v>0</v>
      </c>
      <c r="AC311" s="45">
        <f>IFERROR(IF(OR($R311&lt;&gt;"Ja",VLOOKUP($D311,Listen!$A$2:$F$45,5,0)="Nein",E311&lt;IF(D311="LNG Anbindungsanlagen gemäß separater Festlegung",2022,2023)),$Y311,$W311),0)</f>
        <v>0</v>
      </c>
      <c r="AD311" s="45">
        <f>IFERROR(IF(OR($R311&lt;&gt;"Ja",VLOOKUP($D311,Listen!$A$2:$F$45,5,0)="Nein",E311&lt;IF(D311="LNG Anbindungsanlagen gemäß separater Festlegung",2022,2023)),$Y311,$W311),0)</f>
        <v>0</v>
      </c>
      <c r="AE311" s="45">
        <f>IFERROR(IF(OR($S311&lt;&gt;"Ja",VLOOKUP($D311,Listen!$A$2:$F$45,6,0)="Nein"),$Y311,$X311),0)</f>
        <v>0</v>
      </c>
      <c r="AF311" s="45">
        <f>IFERROR(IF(OR($S311&lt;&gt;"Ja",VLOOKUP($D311,Listen!$A$2:$F$45,6,0)="Nein"),$Y311,$X311),0)</f>
        <v>0</v>
      </c>
      <c r="AG311" s="45">
        <f>IFERROR(IF(OR($S311&lt;&gt;"Ja",VLOOKUP($D311,Listen!$A$2:$F$45,6,0)="Nein"),$Y311,$X311),0)</f>
        <v>0</v>
      </c>
      <c r="AH311" s="47">
        <f t="shared" si="110"/>
        <v>0</v>
      </c>
      <c r="AI311" s="122">
        <f>IFERROR(IF(VLOOKUP($D311,Listen!$A$2:$F$45,6,0)="Ja",MAX(BC311:BD311),D_SAV!$BC311),0)</f>
        <v>0</v>
      </c>
      <c r="AJ311" s="47">
        <f t="shared" si="111"/>
        <v>0</v>
      </c>
      <c r="AL311" s="262">
        <f t="shared" si="112"/>
        <v>0</v>
      </c>
      <c r="AM311" s="129">
        <f t="shared" si="99"/>
        <v>0</v>
      </c>
      <c r="AN311" s="263">
        <f t="shared" si="113"/>
        <v>0</v>
      </c>
      <c r="AO311" s="262">
        <f t="shared" si="100"/>
        <v>0</v>
      </c>
      <c r="AP311" s="129">
        <f t="shared" si="101"/>
        <v>0</v>
      </c>
      <c r="AQ311" s="263">
        <f t="shared" si="114"/>
        <v>0</v>
      </c>
      <c r="AR311" s="262">
        <f t="shared" si="102"/>
        <v>0</v>
      </c>
      <c r="AS311" s="129">
        <f t="shared" si="103"/>
        <v>0</v>
      </c>
      <c r="AT311" s="263">
        <f t="shared" si="115"/>
        <v>0</v>
      </c>
      <c r="AU311" s="262">
        <f t="shared" si="104"/>
        <v>0</v>
      </c>
      <c r="AV311" s="129">
        <f t="shared" si="105"/>
        <v>0</v>
      </c>
      <c r="AW311" s="263">
        <f t="shared" si="116"/>
        <v>0</v>
      </c>
      <c r="AX311" s="262">
        <f t="shared" si="106"/>
        <v>0</v>
      </c>
      <c r="AY311" s="129">
        <f t="shared" si="107"/>
        <v>0</v>
      </c>
      <c r="AZ311" s="129">
        <f t="shared" si="117"/>
        <v>0</v>
      </c>
      <c r="BA311" s="263">
        <f>IFERROR(IF(VLOOKUP($D311,Listen!$A$2:$F$45,6,0)="Ja",AX311-MAX(AY311:AZ311),AX311-AY311),0)</f>
        <v>0</v>
      </c>
      <c r="BB311" s="262">
        <f t="shared" si="118"/>
        <v>0</v>
      </c>
      <c r="BC311" s="129">
        <f t="shared" si="108"/>
        <v>0</v>
      </c>
      <c r="BD311" s="129">
        <f t="shared" si="119"/>
        <v>0</v>
      </c>
      <c r="BE311" s="263">
        <f>IFERROR(IF(VLOOKUP($D311,Listen!$A$2:$F$45,6,0)="Ja",BB311-MAX(BC311:BD311),BB311-BC311),0)</f>
        <v>0</v>
      </c>
    </row>
    <row r="312" spans="1:57" x14ac:dyDescent="0.25">
      <c r="A312" s="189">
        <v>308</v>
      </c>
      <c r="B312" s="135" t="str">
        <f>IF(AND(E312&lt;&gt;0,D312&lt;&gt;0,F312&lt;&gt;0),IF(C312&lt;&gt;0,CONCATENATE(C312,"-AGr",VLOOKUP(D312,Listen!$A$2:$D$45,4,FALSE),"-",E312,"-",F312,),CONCATENATE("AGr",VLOOKUP(D312,Listen!$A$2:$D$45,4,FALSE),"-",E312,"-",F312)),"keine vollständige ID")</f>
        <v>keine vollständige ID</v>
      </c>
      <c r="C312" s="126"/>
      <c r="D312" s="275"/>
      <c r="E312" s="33"/>
      <c r="F312" s="130"/>
      <c r="G312" s="16"/>
      <c r="H312" s="16"/>
      <c r="I312" s="16"/>
      <c r="J312" s="16"/>
      <c r="K312" s="16"/>
      <c r="L312" s="94">
        <f>IF(E312&gt;A_Stammdaten!$B$10,0,G312+H312-J312)</f>
        <v>0</v>
      </c>
      <c r="M312" s="16"/>
      <c r="N312" s="16"/>
      <c r="O312" s="16"/>
      <c r="P312" s="54">
        <f t="shared" si="96"/>
        <v>0</v>
      </c>
      <c r="Q312" s="33"/>
      <c r="R312" s="33"/>
      <c r="S312" s="33"/>
      <c r="T312" s="33"/>
      <c r="U312" s="33"/>
      <c r="V312" s="33"/>
      <c r="W312" s="55" t="str">
        <f t="shared" si="97"/>
        <v>-</v>
      </c>
      <c r="X312" s="55" t="str">
        <f t="shared" si="98"/>
        <v>-</v>
      </c>
      <c r="Y312" s="55">
        <f>IF(ISBLANK($D312),0,VLOOKUP($D312,Listen!$A$2:$C$45,2,FALSE))</f>
        <v>0</v>
      </c>
      <c r="Z312" s="55">
        <f>IF(ISBLANK($D312),0,VLOOKUP($D312,Listen!$A$2:$C$45,3,FALSE))</f>
        <v>0</v>
      </c>
      <c r="AA312" s="45">
        <f t="shared" si="109"/>
        <v>0</v>
      </c>
      <c r="AB312" s="45">
        <f t="shared" si="109"/>
        <v>0</v>
      </c>
      <c r="AC312" s="45">
        <f>IFERROR(IF(OR($R312&lt;&gt;"Ja",VLOOKUP($D312,Listen!$A$2:$F$45,5,0)="Nein",E312&lt;IF(D312="LNG Anbindungsanlagen gemäß separater Festlegung",2022,2023)),$Y312,$W312),0)</f>
        <v>0</v>
      </c>
      <c r="AD312" s="45">
        <f>IFERROR(IF(OR($R312&lt;&gt;"Ja",VLOOKUP($D312,Listen!$A$2:$F$45,5,0)="Nein",E312&lt;IF(D312="LNG Anbindungsanlagen gemäß separater Festlegung",2022,2023)),$Y312,$W312),0)</f>
        <v>0</v>
      </c>
      <c r="AE312" s="45">
        <f>IFERROR(IF(OR($S312&lt;&gt;"Ja",VLOOKUP($D312,Listen!$A$2:$F$45,6,0)="Nein"),$Y312,$X312),0)</f>
        <v>0</v>
      </c>
      <c r="AF312" s="45">
        <f>IFERROR(IF(OR($S312&lt;&gt;"Ja",VLOOKUP($D312,Listen!$A$2:$F$45,6,0)="Nein"),$Y312,$X312),0)</f>
        <v>0</v>
      </c>
      <c r="AG312" s="45">
        <f>IFERROR(IF(OR($S312&lt;&gt;"Ja",VLOOKUP($D312,Listen!$A$2:$F$45,6,0)="Nein"),$Y312,$X312),0)</f>
        <v>0</v>
      </c>
      <c r="AH312" s="47">
        <f t="shared" si="110"/>
        <v>0</v>
      </c>
      <c r="AI312" s="122">
        <f>IFERROR(IF(VLOOKUP($D312,Listen!$A$2:$F$45,6,0)="Ja",MAX(BC312:BD312),D_SAV!$BC312),0)</f>
        <v>0</v>
      </c>
      <c r="AJ312" s="47">
        <f t="shared" si="111"/>
        <v>0</v>
      </c>
      <c r="AL312" s="262">
        <f t="shared" si="112"/>
        <v>0</v>
      </c>
      <c r="AM312" s="129">
        <f t="shared" si="99"/>
        <v>0</v>
      </c>
      <c r="AN312" s="263">
        <f t="shared" si="113"/>
        <v>0</v>
      </c>
      <c r="AO312" s="262">
        <f t="shared" si="100"/>
        <v>0</v>
      </c>
      <c r="AP312" s="129">
        <f t="shared" si="101"/>
        <v>0</v>
      </c>
      <c r="AQ312" s="263">
        <f t="shared" si="114"/>
        <v>0</v>
      </c>
      <c r="AR312" s="262">
        <f t="shared" si="102"/>
        <v>0</v>
      </c>
      <c r="AS312" s="129">
        <f t="shared" si="103"/>
        <v>0</v>
      </c>
      <c r="AT312" s="263">
        <f t="shared" si="115"/>
        <v>0</v>
      </c>
      <c r="AU312" s="262">
        <f t="shared" si="104"/>
        <v>0</v>
      </c>
      <c r="AV312" s="129">
        <f t="shared" si="105"/>
        <v>0</v>
      </c>
      <c r="AW312" s="263">
        <f t="shared" si="116"/>
        <v>0</v>
      </c>
      <c r="AX312" s="262">
        <f t="shared" si="106"/>
        <v>0</v>
      </c>
      <c r="AY312" s="129">
        <f t="shared" si="107"/>
        <v>0</v>
      </c>
      <c r="AZ312" s="129">
        <f t="shared" si="117"/>
        <v>0</v>
      </c>
      <c r="BA312" s="263">
        <f>IFERROR(IF(VLOOKUP($D312,Listen!$A$2:$F$45,6,0)="Ja",AX312-MAX(AY312:AZ312),AX312-AY312),0)</f>
        <v>0</v>
      </c>
      <c r="BB312" s="262">
        <f t="shared" si="118"/>
        <v>0</v>
      </c>
      <c r="BC312" s="129">
        <f t="shared" si="108"/>
        <v>0</v>
      </c>
      <c r="BD312" s="129">
        <f t="shared" si="119"/>
        <v>0</v>
      </c>
      <c r="BE312" s="263">
        <f>IFERROR(IF(VLOOKUP($D312,Listen!$A$2:$F$45,6,0)="Ja",BB312-MAX(BC312:BD312),BB312-BC312),0)</f>
        <v>0</v>
      </c>
    </row>
    <row r="313" spans="1:57" x14ac:dyDescent="0.25">
      <c r="A313" s="189">
        <v>309</v>
      </c>
      <c r="B313" s="135" t="str">
        <f>IF(AND(E313&lt;&gt;0,D313&lt;&gt;0,F313&lt;&gt;0),IF(C313&lt;&gt;0,CONCATENATE(C313,"-AGr",VLOOKUP(D313,Listen!$A$2:$D$45,4,FALSE),"-",E313,"-",F313,),CONCATENATE("AGr",VLOOKUP(D313,Listen!$A$2:$D$45,4,FALSE),"-",E313,"-",F313)),"keine vollständige ID")</f>
        <v>keine vollständige ID</v>
      </c>
      <c r="C313" s="126"/>
      <c r="D313" s="275"/>
      <c r="E313" s="33"/>
      <c r="F313" s="130"/>
      <c r="G313" s="16"/>
      <c r="H313" s="16"/>
      <c r="I313" s="16"/>
      <c r="J313" s="16"/>
      <c r="K313" s="16"/>
      <c r="L313" s="94">
        <f>IF(E313&gt;A_Stammdaten!$B$10,0,G313+H313-J313)</f>
        <v>0</v>
      </c>
      <c r="M313" s="16"/>
      <c r="N313" s="16"/>
      <c r="O313" s="16"/>
      <c r="P313" s="54">
        <f t="shared" si="96"/>
        <v>0</v>
      </c>
      <c r="Q313" s="33"/>
      <c r="R313" s="33"/>
      <c r="S313" s="33"/>
      <c r="T313" s="33"/>
      <c r="U313" s="33"/>
      <c r="V313" s="33"/>
      <c r="W313" s="55" t="str">
        <f t="shared" si="97"/>
        <v>-</v>
      </c>
      <c r="X313" s="55" t="str">
        <f t="shared" si="98"/>
        <v>-</v>
      </c>
      <c r="Y313" s="55">
        <f>IF(ISBLANK($D313),0,VLOOKUP($D313,Listen!$A$2:$C$45,2,FALSE))</f>
        <v>0</v>
      </c>
      <c r="Z313" s="55">
        <f>IF(ISBLANK($D313),0,VLOOKUP($D313,Listen!$A$2:$C$45,3,FALSE))</f>
        <v>0</v>
      </c>
      <c r="AA313" s="45">
        <f t="shared" si="109"/>
        <v>0</v>
      </c>
      <c r="AB313" s="45">
        <f t="shared" si="109"/>
        <v>0</v>
      </c>
      <c r="AC313" s="45">
        <f>IFERROR(IF(OR($R313&lt;&gt;"Ja",VLOOKUP($D313,Listen!$A$2:$F$45,5,0)="Nein",E313&lt;IF(D313="LNG Anbindungsanlagen gemäß separater Festlegung",2022,2023)),$Y313,$W313),0)</f>
        <v>0</v>
      </c>
      <c r="AD313" s="45">
        <f>IFERROR(IF(OR($R313&lt;&gt;"Ja",VLOOKUP($D313,Listen!$A$2:$F$45,5,0)="Nein",E313&lt;IF(D313="LNG Anbindungsanlagen gemäß separater Festlegung",2022,2023)),$Y313,$W313),0)</f>
        <v>0</v>
      </c>
      <c r="AE313" s="45">
        <f>IFERROR(IF(OR($S313&lt;&gt;"Ja",VLOOKUP($D313,Listen!$A$2:$F$45,6,0)="Nein"),$Y313,$X313),0)</f>
        <v>0</v>
      </c>
      <c r="AF313" s="45">
        <f>IFERROR(IF(OR($S313&lt;&gt;"Ja",VLOOKUP($D313,Listen!$A$2:$F$45,6,0)="Nein"),$Y313,$X313),0)</f>
        <v>0</v>
      </c>
      <c r="AG313" s="45">
        <f>IFERROR(IF(OR($S313&lt;&gt;"Ja",VLOOKUP($D313,Listen!$A$2:$F$45,6,0)="Nein"),$Y313,$X313),0)</f>
        <v>0</v>
      </c>
      <c r="AH313" s="47">
        <f t="shared" si="110"/>
        <v>0</v>
      </c>
      <c r="AI313" s="122">
        <f>IFERROR(IF(VLOOKUP($D313,Listen!$A$2:$F$45,6,0)="Ja",MAX(BC313:BD313),D_SAV!$BC313),0)</f>
        <v>0</v>
      </c>
      <c r="AJ313" s="47">
        <f t="shared" si="111"/>
        <v>0</v>
      </c>
      <c r="AL313" s="262">
        <f t="shared" si="112"/>
        <v>0</v>
      </c>
      <c r="AM313" s="129">
        <f t="shared" si="99"/>
        <v>0</v>
      </c>
      <c r="AN313" s="263">
        <f t="shared" si="113"/>
        <v>0</v>
      </c>
      <c r="AO313" s="262">
        <f t="shared" si="100"/>
        <v>0</v>
      </c>
      <c r="AP313" s="129">
        <f t="shared" si="101"/>
        <v>0</v>
      </c>
      <c r="AQ313" s="263">
        <f t="shared" si="114"/>
        <v>0</v>
      </c>
      <c r="AR313" s="262">
        <f t="shared" si="102"/>
        <v>0</v>
      </c>
      <c r="AS313" s="129">
        <f t="shared" si="103"/>
        <v>0</v>
      </c>
      <c r="AT313" s="263">
        <f t="shared" si="115"/>
        <v>0</v>
      </c>
      <c r="AU313" s="262">
        <f t="shared" si="104"/>
        <v>0</v>
      </c>
      <c r="AV313" s="129">
        <f t="shared" si="105"/>
        <v>0</v>
      </c>
      <c r="AW313" s="263">
        <f t="shared" si="116"/>
        <v>0</v>
      </c>
      <c r="AX313" s="262">
        <f t="shared" si="106"/>
        <v>0</v>
      </c>
      <c r="AY313" s="129">
        <f t="shared" si="107"/>
        <v>0</v>
      </c>
      <c r="AZ313" s="129">
        <f t="shared" si="117"/>
        <v>0</v>
      </c>
      <c r="BA313" s="263">
        <f>IFERROR(IF(VLOOKUP($D313,Listen!$A$2:$F$45,6,0)="Ja",AX313-MAX(AY313:AZ313),AX313-AY313),0)</f>
        <v>0</v>
      </c>
      <c r="BB313" s="262">
        <f t="shared" si="118"/>
        <v>0</v>
      </c>
      <c r="BC313" s="129">
        <f t="shared" si="108"/>
        <v>0</v>
      </c>
      <c r="BD313" s="129">
        <f t="shared" si="119"/>
        <v>0</v>
      </c>
      <c r="BE313" s="263">
        <f>IFERROR(IF(VLOOKUP($D313,Listen!$A$2:$F$45,6,0)="Ja",BB313-MAX(BC313:BD313),BB313-BC313),0)</f>
        <v>0</v>
      </c>
    </row>
    <row r="314" spans="1:57" x14ac:dyDescent="0.25">
      <c r="A314" s="189">
        <v>310</v>
      </c>
      <c r="B314" s="135" t="str">
        <f>IF(AND(E314&lt;&gt;0,D314&lt;&gt;0,F314&lt;&gt;0),IF(C314&lt;&gt;0,CONCATENATE(C314,"-AGr",VLOOKUP(D314,Listen!$A$2:$D$45,4,FALSE),"-",E314,"-",F314,),CONCATENATE("AGr",VLOOKUP(D314,Listen!$A$2:$D$45,4,FALSE),"-",E314,"-",F314)),"keine vollständige ID")</f>
        <v>keine vollständige ID</v>
      </c>
      <c r="C314" s="126"/>
      <c r="D314" s="275"/>
      <c r="E314" s="33"/>
      <c r="F314" s="130"/>
      <c r="G314" s="16"/>
      <c r="H314" s="16"/>
      <c r="I314" s="16"/>
      <c r="J314" s="16"/>
      <c r="K314" s="16"/>
      <c r="L314" s="94">
        <f>IF(E314&gt;A_Stammdaten!$B$10,0,G314+H314-J314)</f>
        <v>0</v>
      </c>
      <c r="M314" s="16"/>
      <c r="N314" s="16"/>
      <c r="O314" s="16"/>
      <c r="P314" s="54">
        <f t="shared" si="96"/>
        <v>0</v>
      </c>
      <c r="Q314" s="33"/>
      <c r="R314" s="33"/>
      <c r="S314" s="33"/>
      <c r="T314" s="33"/>
      <c r="U314" s="33"/>
      <c r="V314" s="33"/>
      <c r="W314" s="55" t="str">
        <f t="shared" si="97"/>
        <v>-</v>
      </c>
      <c r="X314" s="55" t="str">
        <f t="shared" si="98"/>
        <v>-</v>
      </c>
      <c r="Y314" s="55">
        <f>IF(ISBLANK($D314),0,VLOOKUP($D314,Listen!$A$2:$C$45,2,FALSE))</f>
        <v>0</v>
      </c>
      <c r="Z314" s="55">
        <f>IF(ISBLANK($D314),0,VLOOKUP($D314,Listen!$A$2:$C$45,3,FALSE))</f>
        <v>0</v>
      </c>
      <c r="AA314" s="45">
        <f t="shared" si="109"/>
        <v>0</v>
      </c>
      <c r="AB314" s="45">
        <f t="shared" si="109"/>
        <v>0</v>
      </c>
      <c r="AC314" s="45">
        <f>IFERROR(IF(OR($R314&lt;&gt;"Ja",VLOOKUP($D314,Listen!$A$2:$F$45,5,0)="Nein",E314&lt;IF(D314="LNG Anbindungsanlagen gemäß separater Festlegung",2022,2023)),$Y314,$W314),0)</f>
        <v>0</v>
      </c>
      <c r="AD314" s="45">
        <f>IFERROR(IF(OR($R314&lt;&gt;"Ja",VLOOKUP($D314,Listen!$A$2:$F$45,5,0)="Nein",E314&lt;IF(D314="LNG Anbindungsanlagen gemäß separater Festlegung",2022,2023)),$Y314,$W314),0)</f>
        <v>0</v>
      </c>
      <c r="AE314" s="45">
        <f>IFERROR(IF(OR($S314&lt;&gt;"Ja",VLOOKUP($D314,Listen!$A$2:$F$45,6,0)="Nein"),$Y314,$X314),0)</f>
        <v>0</v>
      </c>
      <c r="AF314" s="45">
        <f>IFERROR(IF(OR($S314&lt;&gt;"Ja",VLOOKUP($D314,Listen!$A$2:$F$45,6,0)="Nein"),$Y314,$X314),0)</f>
        <v>0</v>
      </c>
      <c r="AG314" s="45">
        <f>IFERROR(IF(OR($S314&lt;&gt;"Ja",VLOOKUP($D314,Listen!$A$2:$F$45,6,0)="Nein"),$Y314,$X314),0)</f>
        <v>0</v>
      </c>
      <c r="AH314" s="47">
        <f t="shared" si="110"/>
        <v>0</v>
      </c>
      <c r="AI314" s="122">
        <f>IFERROR(IF(VLOOKUP($D314,Listen!$A$2:$F$45,6,0)="Ja",MAX(BC314:BD314),D_SAV!$BC314),0)</f>
        <v>0</v>
      </c>
      <c r="AJ314" s="47">
        <f t="shared" si="111"/>
        <v>0</v>
      </c>
      <c r="AL314" s="262">
        <f t="shared" si="112"/>
        <v>0</v>
      </c>
      <c r="AM314" s="129">
        <f t="shared" si="99"/>
        <v>0</v>
      </c>
      <c r="AN314" s="263">
        <f t="shared" si="113"/>
        <v>0</v>
      </c>
      <c r="AO314" s="262">
        <f t="shared" si="100"/>
        <v>0</v>
      </c>
      <c r="AP314" s="129">
        <f t="shared" si="101"/>
        <v>0</v>
      </c>
      <c r="AQ314" s="263">
        <f t="shared" si="114"/>
        <v>0</v>
      </c>
      <c r="AR314" s="262">
        <f t="shared" si="102"/>
        <v>0</v>
      </c>
      <c r="AS314" s="129">
        <f t="shared" si="103"/>
        <v>0</v>
      </c>
      <c r="AT314" s="263">
        <f t="shared" si="115"/>
        <v>0</v>
      </c>
      <c r="AU314" s="262">
        <f t="shared" si="104"/>
        <v>0</v>
      </c>
      <c r="AV314" s="129">
        <f t="shared" si="105"/>
        <v>0</v>
      </c>
      <c r="AW314" s="263">
        <f t="shared" si="116"/>
        <v>0</v>
      </c>
      <c r="AX314" s="262">
        <f t="shared" si="106"/>
        <v>0</v>
      </c>
      <c r="AY314" s="129">
        <f t="shared" si="107"/>
        <v>0</v>
      </c>
      <c r="AZ314" s="129">
        <f t="shared" si="117"/>
        <v>0</v>
      </c>
      <c r="BA314" s="263">
        <f>IFERROR(IF(VLOOKUP($D314,Listen!$A$2:$F$45,6,0)="Ja",AX314-MAX(AY314:AZ314),AX314-AY314),0)</f>
        <v>0</v>
      </c>
      <c r="BB314" s="262">
        <f t="shared" si="118"/>
        <v>0</v>
      </c>
      <c r="BC314" s="129">
        <f t="shared" si="108"/>
        <v>0</v>
      </c>
      <c r="BD314" s="129">
        <f t="shared" si="119"/>
        <v>0</v>
      </c>
      <c r="BE314" s="263">
        <f>IFERROR(IF(VLOOKUP($D314,Listen!$A$2:$F$45,6,0)="Ja",BB314-MAX(BC314:BD314),BB314-BC314),0)</f>
        <v>0</v>
      </c>
    </row>
    <row r="315" spans="1:57" x14ac:dyDescent="0.25">
      <c r="A315" s="189">
        <v>311</v>
      </c>
      <c r="B315" s="135" t="str">
        <f>IF(AND(E315&lt;&gt;0,D315&lt;&gt;0,F315&lt;&gt;0),IF(C315&lt;&gt;0,CONCATENATE(C315,"-AGr",VLOOKUP(D315,Listen!$A$2:$D$45,4,FALSE),"-",E315,"-",F315,),CONCATENATE("AGr",VLOOKUP(D315,Listen!$A$2:$D$45,4,FALSE),"-",E315,"-",F315)),"keine vollständige ID")</f>
        <v>keine vollständige ID</v>
      </c>
      <c r="C315" s="126"/>
      <c r="D315" s="275"/>
      <c r="E315" s="33"/>
      <c r="F315" s="130"/>
      <c r="G315" s="16"/>
      <c r="H315" s="16"/>
      <c r="I315" s="16"/>
      <c r="J315" s="16"/>
      <c r="K315" s="16"/>
      <c r="L315" s="94">
        <f>IF(E315&gt;A_Stammdaten!$B$10,0,G315+H315-J315)</f>
        <v>0</v>
      </c>
      <c r="M315" s="16"/>
      <c r="N315" s="16"/>
      <c r="O315" s="16"/>
      <c r="P315" s="54">
        <f t="shared" si="96"/>
        <v>0</v>
      </c>
      <c r="Q315" s="33"/>
      <c r="R315" s="33"/>
      <c r="S315" s="33"/>
      <c r="T315" s="33"/>
      <c r="U315" s="33"/>
      <c r="V315" s="33"/>
      <c r="W315" s="55" t="str">
        <f t="shared" si="97"/>
        <v>-</v>
      </c>
      <c r="X315" s="55" t="str">
        <f t="shared" si="98"/>
        <v>-</v>
      </c>
      <c r="Y315" s="55">
        <f>IF(ISBLANK($D315),0,VLOOKUP($D315,Listen!$A$2:$C$45,2,FALSE))</f>
        <v>0</v>
      </c>
      <c r="Z315" s="55">
        <f>IF(ISBLANK($D315),0,VLOOKUP($D315,Listen!$A$2:$C$45,3,FALSE))</f>
        <v>0</v>
      </c>
      <c r="AA315" s="45">
        <f t="shared" si="109"/>
        <v>0</v>
      </c>
      <c r="AB315" s="45">
        <f t="shared" si="109"/>
        <v>0</v>
      </c>
      <c r="AC315" s="45">
        <f>IFERROR(IF(OR($R315&lt;&gt;"Ja",VLOOKUP($D315,Listen!$A$2:$F$45,5,0)="Nein",E315&lt;IF(D315="LNG Anbindungsanlagen gemäß separater Festlegung",2022,2023)),$Y315,$W315),0)</f>
        <v>0</v>
      </c>
      <c r="AD315" s="45">
        <f>IFERROR(IF(OR($R315&lt;&gt;"Ja",VLOOKUP($D315,Listen!$A$2:$F$45,5,0)="Nein",E315&lt;IF(D315="LNG Anbindungsanlagen gemäß separater Festlegung",2022,2023)),$Y315,$W315),0)</f>
        <v>0</v>
      </c>
      <c r="AE315" s="45">
        <f>IFERROR(IF(OR($S315&lt;&gt;"Ja",VLOOKUP($D315,Listen!$A$2:$F$45,6,0)="Nein"),$Y315,$X315),0)</f>
        <v>0</v>
      </c>
      <c r="AF315" s="45">
        <f>IFERROR(IF(OR($S315&lt;&gt;"Ja",VLOOKUP($D315,Listen!$A$2:$F$45,6,0)="Nein"),$Y315,$X315),0)</f>
        <v>0</v>
      </c>
      <c r="AG315" s="45">
        <f>IFERROR(IF(OR($S315&lt;&gt;"Ja",VLOOKUP($D315,Listen!$A$2:$F$45,6,0)="Nein"),$Y315,$X315),0)</f>
        <v>0</v>
      </c>
      <c r="AH315" s="47">
        <f t="shared" si="110"/>
        <v>0</v>
      </c>
      <c r="AI315" s="122">
        <f>IFERROR(IF(VLOOKUP($D315,Listen!$A$2:$F$45,6,0)="Ja",MAX(BC315:BD315),D_SAV!$BC315),0)</f>
        <v>0</v>
      </c>
      <c r="AJ315" s="47">
        <f t="shared" si="111"/>
        <v>0</v>
      </c>
      <c r="AL315" s="262">
        <f t="shared" si="112"/>
        <v>0</v>
      </c>
      <c r="AM315" s="129">
        <f t="shared" si="99"/>
        <v>0</v>
      </c>
      <c r="AN315" s="263">
        <f t="shared" si="113"/>
        <v>0</v>
      </c>
      <c r="AO315" s="262">
        <f t="shared" si="100"/>
        <v>0</v>
      </c>
      <c r="AP315" s="129">
        <f t="shared" si="101"/>
        <v>0</v>
      </c>
      <c r="AQ315" s="263">
        <f t="shared" si="114"/>
        <v>0</v>
      </c>
      <c r="AR315" s="262">
        <f t="shared" si="102"/>
        <v>0</v>
      </c>
      <c r="AS315" s="129">
        <f t="shared" si="103"/>
        <v>0</v>
      </c>
      <c r="AT315" s="263">
        <f t="shared" si="115"/>
        <v>0</v>
      </c>
      <c r="AU315" s="262">
        <f t="shared" si="104"/>
        <v>0</v>
      </c>
      <c r="AV315" s="129">
        <f t="shared" si="105"/>
        <v>0</v>
      </c>
      <c r="AW315" s="263">
        <f t="shared" si="116"/>
        <v>0</v>
      </c>
      <c r="AX315" s="262">
        <f t="shared" si="106"/>
        <v>0</v>
      </c>
      <c r="AY315" s="129">
        <f t="shared" si="107"/>
        <v>0</v>
      </c>
      <c r="AZ315" s="129">
        <f t="shared" si="117"/>
        <v>0</v>
      </c>
      <c r="BA315" s="263">
        <f>IFERROR(IF(VLOOKUP($D315,Listen!$A$2:$F$45,6,0)="Ja",AX315-MAX(AY315:AZ315),AX315-AY315),0)</f>
        <v>0</v>
      </c>
      <c r="BB315" s="262">
        <f t="shared" si="118"/>
        <v>0</v>
      </c>
      <c r="BC315" s="129">
        <f t="shared" si="108"/>
        <v>0</v>
      </c>
      <c r="BD315" s="129">
        <f t="shared" si="119"/>
        <v>0</v>
      </c>
      <c r="BE315" s="263">
        <f>IFERROR(IF(VLOOKUP($D315,Listen!$A$2:$F$45,6,0)="Ja",BB315-MAX(BC315:BD315),BB315-BC315),0)</f>
        <v>0</v>
      </c>
    </row>
    <row r="316" spans="1:57" x14ac:dyDescent="0.25">
      <c r="A316" s="189">
        <v>312</v>
      </c>
      <c r="B316" s="135" t="str">
        <f>IF(AND(E316&lt;&gt;0,D316&lt;&gt;0,F316&lt;&gt;0),IF(C316&lt;&gt;0,CONCATENATE(C316,"-AGr",VLOOKUP(D316,Listen!$A$2:$D$45,4,FALSE),"-",E316,"-",F316,),CONCATENATE("AGr",VLOOKUP(D316,Listen!$A$2:$D$45,4,FALSE),"-",E316,"-",F316)),"keine vollständige ID")</f>
        <v>keine vollständige ID</v>
      </c>
      <c r="C316" s="126"/>
      <c r="D316" s="275"/>
      <c r="E316" s="33"/>
      <c r="F316" s="130"/>
      <c r="G316" s="16"/>
      <c r="H316" s="16"/>
      <c r="I316" s="16"/>
      <c r="J316" s="16"/>
      <c r="K316" s="16"/>
      <c r="L316" s="94">
        <f>IF(E316&gt;A_Stammdaten!$B$10,0,G316+H316-J316)</f>
        <v>0</v>
      </c>
      <c r="M316" s="16"/>
      <c r="N316" s="16"/>
      <c r="O316" s="16"/>
      <c r="P316" s="54">
        <f t="shared" si="96"/>
        <v>0</v>
      </c>
      <c r="Q316" s="33"/>
      <c r="R316" s="33"/>
      <c r="S316" s="33"/>
      <c r="T316" s="33"/>
      <c r="U316" s="33"/>
      <c r="V316" s="33"/>
      <c r="W316" s="55" t="str">
        <f t="shared" si="97"/>
        <v>-</v>
      </c>
      <c r="X316" s="55" t="str">
        <f t="shared" si="98"/>
        <v>-</v>
      </c>
      <c r="Y316" s="55">
        <f>IF(ISBLANK($D316),0,VLOOKUP($D316,Listen!$A$2:$C$45,2,FALSE))</f>
        <v>0</v>
      </c>
      <c r="Z316" s="55">
        <f>IF(ISBLANK($D316),0,VLOOKUP($D316,Listen!$A$2:$C$45,3,FALSE))</f>
        <v>0</v>
      </c>
      <c r="AA316" s="45">
        <f t="shared" si="109"/>
        <v>0</v>
      </c>
      <c r="AB316" s="45">
        <f t="shared" si="109"/>
        <v>0</v>
      </c>
      <c r="AC316" s="45">
        <f>IFERROR(IF(OR($R316&lt;&gt;"Ja",VLOOKUP($D316,Listen!$A$2:$F$45,5,0)="Nein",E316&lt;IF(D316="LNG Anbindungsanlagen gemäß separater Festlegung",2022,2023)),$Y316,$W316),0)</f>
        <v>0</v>
      </c>
      <c r="AD316" s="45">
        <f>IFERROR(IF(OR($R316&lt;&gt;"Ja",VLOOKUP($D316,Listen!$A$2:$F$45,5,0)="Nein",E316&lt;IF(D316="LNG Anbindungsanlagen gemäß separater Festlegung",2022,2023)),$Y316,$W316),0)</f>
        <v>0</v>
      </c>
      <c r="AE316" s="45">
        <f>IFERROR(IF(OR($S316&lt;&gt;"Ja",VLOOKUP($D316,Listen!$A$2:$F$45,6,0)="Nein"),$Y316,$X316),0)</f>
        <v>0</v>
      </c>
      <c r="AF316" s="45">
        <f>IFERROR(IF(OR($S316&lt;&gt;"Ja",VLOOKUP($D316,Listen!$A$2:$F$45,6,0)="Nein"),$Y316,$X316),0)</f>
        <v>0</v>
      </c>
      <c r="AG316" s="45">
        <f>IFERROR(IF(OR($S316&lt;&gt;"Ja",VLOOKUP($D316,Listen!$A$2:$F$45,6,0)="Nein"),$Y316,$X316),0)</f>
        <v>0</v>
      </c>
      <c r="AH316" s="47">
        <f t="shared" si="110"/>
        <v>0</v>
      </c>
      <c r="AI316" s="122">
        <f>IFERROR(IF(VLOOKUP($D316,Listen!$A$2:$F$45,6,0)="Ja",MAX(BC316:BD316),D_SAV!$BC316),0)</f>
        <v>0</v>
      </c>
      <c r="AJ316" s="47">
        <f t="shared" si="111"/>
        <v>0</v>
      </c>
      <c r="AL316" s="262">
        <f t="shared" si="112"/>
        <v>0</v>
      </c>
      <c r="AM316" s="129">
        <f t="shared" si="99"/>
        <v>0</v>
      </c>
      <c r="AN316" s="263">
        <f t="shared" si="113"/>
        <v>0</v>
      </c>
      <c r="AO316" s="262">
        <f t="shared" si="100"/>
        <v>0</v>
      </c>
      <c r="AP316" s="129">
        <f t="shared" si="101"/>
        <v>0</v>
      </c>
      <c r="AQ316" s="263">
        <f t="shared" si="114"/>
        <v>0</v>
      </c>
      <c r="AR316" s="262">
        <f t="shared" si="102"/>
        <v>0</v>
      </c>
      <c r="AS316" s="129">
        <f t="shared" si="103"/>
        <v>0</v>
      </c>
      <c r="AT316" s="263">
        <f t="shared" si="115"/>
        <v>0</v>
      </c>
      <c r="AU316" s="262">
        <f t="shared" si="104"/>
        <v>0</v>
      </c>
      <c r="AV316" s="129">
        <f t="shared" si="105"/>
        <v>0</v>
      </c>
      <c r="AW316" s="263">
        <f t="shared" si="116"/>
        <v>0</v>
      </c>
      <c r="AX316" s="262">
        <f t="shared" si="106"/>
        <v>0</v>
      </c>
      <c r="AY316" s="129">
        <f t="shared" si="107"/>
        <v>0</v>
      </c>
      <c r="AZ316" s="129">
        <f t="shared" si="117"/>
        <v>0</v>
      </c>
      <c r="BA316" s="263">
        <f>IFERROR(IF(VLOOKUP($D316,Listen!$A$2:$F$45,6,0)="Ja",AX316-MAX(AY316:AZ316),AX316-AY316),0)</f>
        <v>0</v>
      </c>
      <c r="BB316" s="262">
        <f t="shared" si="118"/>
        <v>0</v>
      </c>
      <c r="BC316" s="129">
        <f t="shared" si="108"/>
        <v>0</v>
      </c>
      <c r="BD316" s="129">
        <f t="shared" si="119"/>
        <v>0</v>
      </c>
      <c r="BE316" s="263">
        <f>IFERROR(IF(VLOOKUP($D316,Listen!$A$2:$F$45,6,0)="Ja",BB316-MAX(BC316:BD316),BB316-BC316),0)</f>
        <v>0</v>
      </c>
    </row>
    <row r="317" spans="1:57" x14ac:dyDescent="0.25">
      <c r="A317" s="189">
        <v>313</v>
      </c>
      <c r="B317" s="135" t="str">
        <f>IF(AND(E317&lt;&gt;0,D317&lt;&gt;0,F317&lt;&gt;0),IF(C317&lt;&gt;0,CONCATENATE(C317,"-AGr",VLOOKUP(D317,Listen!$A$2:$D$45,4,FALSE),"-",E317,"-",F317,),CONCATENATE("AGr",VLOOKUP(D317,Listen!$A$2:$D$45,4,FALSE),"-",E317,"-",F317)),"keine vollständige ID")</f>
        <v>keine vollständige ID</v>
      </c>
      <c r="C317" s="126"/>
      <c r="D317" s="275"/>
      <c r="E317" s="33"/>
      <c r="F317" s="130"/>
      <c r="G317" s="16"/>
      <c r="H317" s="16"/>
      <c r="I317" s="16"/>
      <c r="J317" s="16"/>
      <c r="K317" s="16"/>
      <c r="L317" s="94">
        <f>IF(E317&gt;A_Stammdaten!$B$10,0,G317+H317-J317)</f>
        <v>0</v>
      </c>
      <c r="M317" s="16"/>
      <c r="N317" s="16"/>
      <c r="O317" s="16"/>
      <c r="P317" s="54">
        <f t="shared" si="96"/>
        <v>0</v>
      </c>
      <c r="Q317" s="33"/>
      <c r="R317" s="33"/>
      <c r="S317" s="33"/>
      <c r="T317" s="33"/>
      <c r="U317" s="33"/>
      <c r="V317" s="33"/>
      <c r="W317" s="55" t="str">
        <f t="shared" si="97"/>
        <v>-</v>
      </c>
      <c r="X317" s="55" t="str">
        <f t="shared" si="98"/>
        <v>-</v>
      </c>
      <c r="Y317" s="55">
        <f>IF(ISBLANK($D317),0,VLOOKUP($D317,Listen!$A$2:$C$45,2,FALSE))</f>
        <v>0</v>
      </c>
      <c r="Z317" s="55">
        <f>IF(ISBLANK($D317),0,VLOOKUP($D317,Listen!$A$2:$C$45,3,FALSE))</f>
        <v>0</v>
      </c>
      <c r="AA317" s="45">
        <f t="shared" si="109"/>
        <v>0</v>
      </c>
      <c r="AB317" s="45">
        <f t="shared" si="109"/>
        <v>0</v>
      </c>
      <c r="AC317" s="45">
        <f>IFERROR(IF(OR($R317&lt;&gt;"Ja",VLOOKUP($D317,Listen!$A$2:$F$45,5,0)="Nein",E317&lt;IF(D317="LNG Anbindungsanlagen gemäß separater Festlegung",2022,2023)),$Y317,$W317),0)</f>
        <v>0</v>
      </c>
      <c r="AD317" s="45">
        <f>IFERROR(IF(OR($R317&lt;&gt;"Ja",VLOOKUP($D317,Listen!$A$2:$F$45,5,0)="Nein",E317&lt;IF(D317="LNG Anbindungsanlagen gemäß separater Festlegung",2022,2023)),$Y317,$W317),0)</f>
        <v>0</v>
      </c>
      <c r="AE317" s="45">
        <f>IFERROR(IF(OR($S317&lt;&gt;"Ja",VLOOKUP($D317,Listen!$A$2:$F$45,6,0)="Nein"),$Y317,$X317),0)</f>
        <v>0</v>
      </c>
      <c r="AF317" s="45">
        <f>IFERROR(IF(OR($S317&lt;&gt;"Ja",VLOOKUP($D317,Listen!$A$2:$F$45,6,0)="Nein"),$Y317,$X317),0)</f>
        <v>0</v>
      </c>
      <c r="AG317" s="45">
        <f>IFERROR(IF(OR($S317&lt;&gt;"Ja",VLOOKUP($D317,Listen!$A$2:$F$45,6,0)="Nein"),$Y317,$X317),0)</f>
        <v>0</v>
      </c>
      <c r="AH317" s="47">
        <f t="shared" si="110"/>
        <v>0</v>
      </c>
      <c r="AI317" s="122">
        <f>IFERROR(IF(VLOOKUP($D317,Listen!$A$2:$F$45,6,0)="Ja",MAX(BC317:BD317),D_SAV!$BC317),0)</f>
        <v>0</v>
      </c>
      <c r="AJ317" s="47">
        <f t="shared" si="111"/>
        <v>0</v>
      </c>
      <c r="AL317" s="262">
        <f t="shared" si="112"/>
        <v>0</v>
      </c>
      <c r="AM317" s="129">
        <f t="shared" si="99"/>
        <v>0</v>
      </c>
      <c r="AN317" s="263">
        <f t="shared" si="113"/>
        <v>0</v>
      </c>
      <c r="AO317" s="262">
        <f t="shared" si="100"/>
        <v>0</v>
      </c>
      <c r="AP317" s="129">
        <f t="shared" si="101"/>
        <v>0</v>
      </c>
      <c r="AQ317" s="263">
        <f t="shared" si="114"/>
        <v>0</v>
      </c>
      <c r="AR317" s="262">
        <f t="shared" si="102"/>
        <v>0</v>
      </c>
      <c r="AS317" s="129">
        <f t="shared" si="103"/>
        <v>0</v>
      </c>
      <c r="AT317" s="263">
        <f t="shared" si="115"/>
        <v>0</v>
      </c>
      <c r="AU317" s="262">
        <f t="shared" si="104"/>
        <v>0</v>
      </c>
      <c r="AV317" s="129">
        <f t="shared" si="105"/>
        <v>0</v>
      </c>
      <c r="AW317" s="263">
        <f t="shared" si="116"/>
        <v>0</v>
      </c>
      <c r="AX317" s="262">
        <f t="shared" si="106"/>
        <v>0</v>
      </c>
      <c r="AY317" s="129">
        <f t="shared" si="107"/>
        <v>0</v>
      </c>
      <c r="AZ317" s="129">
        <f t="shared" si="117"/>
        <v>0</v>
      </c>
      <c r="BA317" s="263">
        <f>IFERROR(IF(VLOOKUP($D317,Listen!$A$2:$F$45,6,0)="Ja",AX317-MAX(AY317:AZ317),AX317-AY317),0)</f>
        <v>0</v>
      </c>
      <c r="BB317" s="262">
        <f t="shared" si="118"/>
        <v>0</v>
      </c>
      <c r="BC317" s="129">
        <f t="shared" si="108"/>
        <v>0</v>
      </c>
      <c r="BD317" s="129">
        <f t="shared" si="119"/>
        <v>0</v>
      </c>
      <c r="BE317" s="263">
        <f>IFERROR(IF(VLOOKUP($D317,Listen!$A$2:$F$45,6,0)="Ja",BB317-MAX(BC317:BD317),BB317-BC317),0)</f>
        <v>0</v>
      </c>
    </row>
    <row r="318" spans="1:57" x14ac:dyDescent="0.25">
      <c r="A318" s="189">
        <v>314</v>
      </c>
      <c r="B318" s="135" t="str">
        <f>IF(AND(E318&lt;&gt;0,D318&lt;&gt;0,F318&lt;&gt;0),IF(C318&lt;&gt;0,CONCATENATE(C318,"-AGr",VLOOKUP(D318,Listen!$A$2:$D$45,4,FALSE),"-",E318,"-",F318,),CONCATENATE("AGr",VLOOKUP(D318,Listen!$A$2:$D$45,4,FALSE),"-",E318,"-",F318)),"keine vollständige ID")</f>
        <v>keine vollständige ID</v>
      </c>
      <c r="C318" s="126"/>
      <c r="D318" s="275"/>
      <c r="E318" s="33"/>
      <c r="F318" s="130"/>
      <c r="G318" s="16"/>
      <c r="H318" s="16"/>
      <c r="I318" s="16"/>
      <c r="J318" s="16"/>
      <c r="K318" s="16"/>
      <c r="L318" s="94">
        <f>IF(E318&gt;A_Stammdaten!$B$10,0,G318+H318-J318)</f>
        <v>0</v>
      </c>
      <c r="M318" s="16"/>
      <c r="N318" s="16"/>
      <c r="O318" s="16"/>
      <c r="P318" s="54">
        <f t="shared" si="96"/>
        <v>0</v>
      </c>
      <c r="Q318" s="33"/>
      <c r="R318" s="33"/>
      <c r="S318" s="33"/>
      <c r="T318" s="33"/>
      <c r="U318" s="33"/>
      <c r="V318" s="33"/>
      <c r="W318" s="55" t="str">
        <f t="shared" si="97"/>
        <v>-</v>
      </c>
      <c r="X318" s="55" t="str">
        <f t="shared" si="98"/>
        <v>-</v>
      </c>
      <c r="Y318" s="55">
        <f>IF(ISBLANK($D318),0,VLOOKUP($D318,Listen!$A$2:$C$45,2,FALSE))</f>
        <v>0</v>
      </c>
      <c r="Z318" s="55">
        <f>IF(ISBLANK($D318),0,VLOOKUP($D318,Listen!$A$2:$C$45,3,FALSE))</f>
        <v>0</v>
      </c>
      <c r="AA318" s="45">
        <f t="shared" si="109"/>
        <v>0</v>
      </c>
      <c r="AB318" s="45">
        <f t="shared" si="109"/>
        <v>0</v>
      </c>
      <c r="AC318" s="45">
        <f>IFERROR(IF(OR($R318&lt;&gt;"Ja",VLOOKUP($D318,Listen!$A$2:$F$45,5,0)="Nein",E318&lt;IF(D318="LNG Anbindungsanlagen gemäß separater Festlegung",2022,2023)),$Y318,$W318),0)</f>
        <v>0</v>
      </c>
      <c r="AD318" s="45">
        <f>IFERROR(IF(OR($R318&lt;&gt;"Ja",VLOOKUP($D318,Listen!$A$2:$F$45,5,0)="Nein",E318&lt;IF(D318="LNG Anbindungsanlagen gemäß separater Festlegung",2022,2023)),$Y318,$W318),0)</f>
        <v>0</v>
      </c>
      <c r="AE318" s="45">
        <f>IFERROR(IF(OR($S318&lt;&gt;"Ja",VLOOKUP($D318,Listen!$A$2:$F$45,6,0)="Nein"),$Y318,$X318),0)</f>
        <v>0</v>
      </c>
      <c r="AF318" s="45">
        <f>IFERROR(IF(OR($S318&lt;&gt;"Ja",VLOOKUP($D318,Listen!$A$2:$F$45,6,0)="Nein"),$Y318,$X318),0)</f>
        <v>0</v>
      </c>
      <c r="AG318" s="45">
        <f>IFERROR(IF(OR($S318&lt;&gt;"Ja",VLOOKUP($D318,Listen!$A$2:$F$45,6,0)="Nein"),$Y318,$X318),0)</f>
        <v>0</v>
      </c>
      <c r="AH318" s="47">
        <f t="shared" si="110"/>
        <v>0</v>
      </c>
      <c r="AI318" s="122">
        <f>IFERROR(IF(VLOOKUP($D318,Listen!$A$2:$F$45,6,0)="Ja",MAX(BC318:BD318),D_SAV!$BC318),0)</f>
        <v>0</v>
      </c>
      <c r="AJ318" s="47">
        <f t="shared" si="111"/>
        <v>0</v>
      </c>
      <c r="AL318" s="262">
        <f t="shared" si="112"/>
        <v>0</v>
      </c>
      <c r="AM318" s="129">
        <f t="shared" si="99"/>
        <v>0</v>
      </c>
      <c r="AN318" s="263">
        <f t="shared" si="113"/>
        <v>0</v>
      </c>
      <c r="AO318" s="262">
        <f t="shared" si="100"/>
        <v>0</v>
      </c>
      <c r="AP318" s="129">
        <f t="shared" si="101"/>
        <v>0</v>
      </c>
      <c r="AQ318" s="263">
        <f t="shared" si="114"/>
        <v>0</v>
      </c>
      <c r="AR318" s="262">
        <f t="shared" si="102"/>
        <v>0</v>
      </c>
      <c r="AS318" s="129">
        <f t="shared" si="103"/>
        <v>0</v>
      </c>
      <c r="AT318" s="263">
        <f t="shared" si="115"/>
        <v>0</v>
      </c>
      <c r="AU318" s="262">
        <f t="shared" si="104"/>
        <v>0</v>
      </c>
      <c r="AV318" s="129">
        <f t="shared" si="105"/>
        <v>0</v>
      </c>
      <c r="AW318" s="263">
        <f t="shared" si="116"/>
        <v>0</v>
      </c>
      <c r="AX318" s="262">
        <f t="shared" si="106"/>
        <v>0</v>
      </c>
      <c r="AY318" s="129">
        <f t="shared" si="107"/>
        <v>0</v>
      </c>
      <c r="AZ318" s="129">
        <f t="shared" si="117"/>
        <v>0</v>
      </c>
      <c r="BA318" s="263">
        <f>IFERROR(IF(VLOOKUP($D318,Listen!$A$2:$F$45,6,0)="Ja",AX318-MAX(AY318:AZ318),AX318-AY318),0)</f>
        <v>0</v>
      </c>
      <c r="BB318" s="262">
        <f t="shared" si="118"/>
        <v>0</v>
      </c>
      <c r="BC318" s="129">
        <f t="shared" si="108"/>
        <v>0</v>
      </c>
      <c r="BD318" s="129">
        <f t="shared" si="119"/>
        <v>0</v>
      </c>
      <c r="BE318" s="263">
        <f>IFERROR(IF(VLOOKUP($D318,Listen!$A$2:$F$45,6,0)="Ja",BB318-MAX(BC318:BD318),BB318-BC318),0)</f>
        <v>0</v>
      </c>
    </row>
    <row r="319" spans="1:57" x14ac:dyDescent="0.25">
      <c r="A319" s="189">
        <v>315</v>
      </c>
      <c r="B319" s="135" t="str">
        <f>IF(AND(E319&lt;&gt;0,D319&lt;&gt;0,F319&lt;&gt;0),IF(C319&lt;&gt;0,CONCATENATE(C319,"-AGr",VLOOKUP(D319,Listen!$A$2:$D$45,4,FALSE),"-",E319,"-",F319,),CONCATENATE("AGr",VLOOKUP(D319,Listen!$A$2:$D$45,4,FALSE),"-",E319,"-",F319)),"keine vollständige ID")</f>
        <v>keine vollständige ID</v>
      </c>
      <c r="C319" s="126"/>
      <c r="D319" s="275"/>
      <c r="E319" s="33"/>
      <c r="F319" s="130"/>
      <c r="G319" s="16"/>
      <c r="H319" s="16"/>
      <c r="I319" s="16"/>
      <c r="J319" s="16"/>
      <c r="K319" s="16"/>
      <c r="L319" s="94">
        <f>IF(E319&gt;A_Stammdaten!$B$10,0,G319+H319-J319)</f>
        <v>0</v>
      </c>
      <c r="M319" s="16"/>
      <c r="N319" s="16"/>
      <c r="O319" s="16"/>
      <c r="P319" s="54">
        <f t="shared" si="96"/>
        <v>0</v>
      </c>
      <c r="Q319" s="33"/>
      <c r="R319" s="33"/>
      <c r="S319" s="33"/>
      <c r="T319" s="33"/>
      <c r="U319" s="33"/>
      <c r="V319" s="33"/>
      <c r="W319" s="55" t="str">
        <f t="shared" si="97"/>
        <v>-</v>
      </c>
      <c r="X319" s="55" t="str">
        <f t="shared" si="98"/>
        <v>-</v>
      </c>
      <c r="Y319" s="55">
        <f>IF(ISBLANK($D319),0,VLOOKUP($D319,Listen!$A$2:$C$45,2,FALSE))</f>
        <v>0</v>
      </c>
      <c r="Z319" s="55">
        <f>IF(ISBLANK($D319),0,VLOOKUP($D319,Listen!$A$2:$C$45,3,FALSE))</f>
        <v>0</v>
      </c>
      <c r="AA319" s="45">
        <f t="shared" si="109"/>
        <v>0</v>
      </c>
      <c r="AB319" s="45">
        <f t="shared" si="109"/>
        <v>0</v>
      </c>
      <c r="AC319" s="45">
        <f>IFERROR(IF(OR($R319&lt;&gt;"Ja",VLOOKUP($D319,Listen!$A$2:$F$45,5,0)="Nein",E319&lt;IF(D319="LNG Anbindungsanlagen gemäß separater Festlegung",2022,2023)),$Y319,$W319),0)</f>
        <v>0</v>
      </c>
      <c r="AD319" s="45">
        <f>IFERROR(IF(OR($R319&lt;&gt;"Ja",VLOOKUP($D319,Listen!$A$2:$F$45,5,0)="Nein",E319&lt;IF(D319="LNG Anbindungsanlagen gemäß separater Festlegung",2022,2023)),$Y319,$W319),0)</f>
        <v>0</v>
      </c>
      <c r="AE319" s="45">
        <f>IFERROR(IF(OR($S319&lt;&gt;"Ja",VLOOKUP($D319,Listen!$A$2:$F$45,6,0)="Nein"),$Y319,$X319),0)</f>
        <v>0</v>
      </c>
      <c r="AF319" s="45">
        <f>IFERROR(IF(OR($S319&lt;&gt;"Ja",VLOOKUP($D319,Listen!$A$2:$F$45,6,0)="Nein"),$Y319,$X319),0)</f>
        <v>0</v>
      </c>
      <c r="AG319" s="45">
        <f>IFERROR(IF(OR($S319&lt;&gt;"Ja",VLOOKUP($D319,Listen!$A$2:$F$45,6,0)="Nein"),$Y319,$X319),0)</f>
        <v>0</v>
      </c>
      <c r="AH319" s="47">
        <f t="shared" si="110"/>
        <v>0</v>
      </c>
      <c r="AI319" s="122">
        <f>IFERROR(IF(VLOOKUP($D319,Listen!$A$2:$F$45,6,0)="Ja",MAX(BC319:BD319),D_SAV!$BC319),0)</f>
        <v>0</v>
      </c>
      <c r="AJ319" s="47">
        <f t="shared" si="111"/>
        <v>0</v>
      </c>
      <c r="AL319" s="262">
        <f t="shared" si="112"/>
        <v>0</v>
      </c>
      <c r="AM319" s="129">
        <f t="shared" si="99"/>
        <v>0</v>
      </c>
      <c r="AN319" s="263">
        <f t="shared" si="113"/>
        <v>0</v>
      </c>
      <c r="AO319" s="262">
        <f t="shared" si="100"/>
        <v>0</v>
      </c>
      <c r="AP319" s="129">
        <f t="shared" si="101"/>
        <v>0</v>
      </c>
      <c r="AQ319" s="263">
        <f t="shared" si="114"/>
        <v>0</v>
      </c>
      <c r="AR319" s="262">
        <f t="shared" si="102"/>
        <v>0</v>
      </c>
      <c r="AS319" s="129">
        <f t="shared" si="103"/>
        <v>0</v>
      </c>
      <c r="AT319" s="263">
        <f t="shared" si="115"/>
        <v>0</v>
      </c>
      <c r="AU319" s="262">
        <f t="shared" si="104"/>
        <v>0</v>
      </c>
      <c r="AV319" s="129">
        <f t="shared" si="105"/>
        <v>0</v>
      </c>
      <c r="AW319" s="263">
        <f t="shared" si="116"/>
        <v>0</v>
      </c>
      <c r="AX319" s="262">
        <f t="shared" si="106"/>
        <v>0</v>
      </c>
      <c r="AY319" s="129">
        <f t="shared" si="107"/>
        <v>0</v>
      </c>
      <c r="AZ319" s="129">
        <f t="shared" si="117"/>
        <v>0</v>
      </c>
      <c r="BA319" s="263">
        <f>IFERROR(IF(VLOOKUP($D319,Listen!$A$2:$F$45,6,0)="Ja",AX319-MAX(AY319:AZ319),AX319-AY319),0)</f>
        <v>0</v>
      </c>
      <c r="BB319" s="262">
        <f t="shared" si="118"/>
        <v>0</v>
      </c>
      <c r="BC319" s="129">
        <f t="shared" si="108"/>
        <v>0</v>
      </c>
      <c r="BD319" s="129">
        <f t="shared" si="119"/>
        <v>0</v>
      </c>
      <c r="BE319" s="263">
        <f>IFERROR(IF(VLOOKUP($D319,Listen!$A$2:$F$45,6,0)="Ja",BB319-MAX(BC319:BD319),BB319-BC319),0)</f>
        <v>0</v>
      </c>
    </row>
    <row r="320" spans="1:57" x14ac:dyDescent="0.25">
      <c r="A320" s="189">
        <v>316</v>
      </c>
      <c r="B320" s="135" t="str">
        <f>IF(AND(E320&lt;&gt;0,D320&lt;&gt;0,F320&lt;&gt;0),IF(C320&lt;&gt;0,CONCATENATE(C320,"-AGr",VLOOKUP(D320,Listen!$A$2:$D$45,4,FALSE),"-",E320,"-",F320,),CONCATENATE("AGr",VLOOKUP(D320,Listen!$A$2:$D$45,4,FALSE),"-",E320,"-",F320)),"keine vollständige ID")</f>
        <v>keine vollständige ID</v>
      </c>
      <c r="C320" s="126"/>
      <c r="D320" s="275"/>
      <c r="E320" s="33"/>
      <c r="F320" s="130"/>
      <c r="G320" s="16"/>
      <c r="H320" s="16"/>
      <c r="I320" s="16"/>
      <c r="J320" s="16"/>
      <c r="K320" s="16"/>
      <c r="L320" s="94">
        <f>IF(E320&gt;A_Stammdaten!$B$10,0,G320+H320-J320)</f>
        <v>0</v>
      </c>
      <c r="M320" s="16"/>
      <c r="N320" s="16"/>
      <c r="O320" s="16"/>
      <c r="P320" s="54">
        <f t="shared" si="96"/>
        <v>0</v>
      </c>
      <c r="Q320" s="33"/>
      <c r="R320" s="33"/>
      <c r="S320" s="33"/>
      <c r="T320" s="33"/>
      <c r="U320" s="33"/>
      <c r="V320" s="33"/>
      <c r="W320" s="55" t="str">
        <f t="shared" si="97"/>
        <v>-</v>
      </c>
      <c r="X320" s="55" t="str">
        <f t="shared" si="98"/>
        <v>-</v>
      </c>
      <c r="Y320" s="55">
        <f>IF(ISBLANK($D320),0,VLOOKUP($D320,Listen!$A$2:$C$45,2,FALSE))</f>
        <v>0</v>
      </c>
      <c r="Z320" s="55">
        <f>IF(ISBLANK($D320),0,VLOOKUP($D320,Listen!$A$2:$C$45,3,FALSE))</f>
        <v>0</v>
      </c>
      <c r="AA320" s="45">
        <f t="shared" si="109"/>
        <v>0</v>
      </c>
      <c r="AB320" s="45">
        <f t="shared" si="109"/>
        <v>0</v>
      </c>
      <c r="AC320" s="45">
        <f>IFERROR(IF(OR($R320&lt;&gt;"Ja",VLOOKUP($D320,Listen!$A$2:$F$45,5,0)="Nein",E320&lt;IF(D320="LNG Anbindungsanlagen gemäß separater Festlegung",2022,2023)),$Y320,$W320),0)</f>
        <v>0</v>
      </c>
      <c r="AD320" s="45">
        <f>IFERROR(IF(OR($R320&lt;&gt;"Ja",VLOOKUP($D320,Listen!$A$2:$F$45,5,0)="Nein",E320&lt;IF(D320="LNG Anbindungsanlagen gemäß separater Festlegung",2022,2023)),$Y320,$W320),0)</f>
        <v>0</v>
      </c>
      <c r="AE320" s="45">
        <f>IFERROR(IF(OR($S320&lt;&gt;"Ja",VLOOKUP($D320,Listen!$A$2:$F$45,6,0)="Nein"),$Y320,$X320),0)</f>
        <v>0</v>
      </c>
      <c r="AF320" s="45">
        <f>IFERROR(IF(OR($S320&lt;&gt;"Ja",VLOOKUP($D320,Listen!$A$2:$F$45,6,0)="Nein"),$Y320,$X320),0)</f>
        <v>0</v>
      </c>
      <c r="AG320" s="45">
        <f>IFERROR(IF(OR($S320&lt;&gt;"Ja",VLOOKUP($D320,Listen!$A$2:$F$45,6,0)="Nein"),$Y320,$X320),0)</f>
        <v>0</v>
      </c>
      <c r="AH320" s="47">
        <f t="shared" si="110"/>
        <v>0</v>
      </c>
      <c r="AI320" s="122">
        <f>IFERROR(IF(VLOOKUP($D320,Listen!$A$2:$F$45,6,0)="Ja",MAX(BC320:BD320),D_SAV!$BC320),0)</f>
        <v>0</v>
      </c>
      <c r="AJ320" s="47">
        <f t="shared" si="111"/>
        <v>0</v>
      </c>
      <c r="AL320" s="262">
        <f t="shared" si="112"/>
        <v>0</v>
      </c>
      <c r="AM320" s="129">
        <f t="shared" si="99"/>
        <v>0</v>
      </c>
      <c r="AN320" s="263">
        <f t="shared" si="113"/>
        <v>0</v>
      </c>
      <c r="AO320" s="262">
        <f t="shared" si="100"/>
        <v>0</v>
      </c>
      <c r="AP320" s="129">
        <f t="shared" si="101"/>
        <v>0</v>
      </c>
      <c r="AQ320" s="263">
        <f t="shared" si="114"/>
        <v>0</v>
      </c>
      <c r="AR320" s="262">
        <f t="shared" si="102"/>
        <v>0</v>
      </c>
      <c r="AS320" s="129">
        <f t="shared" si="103"/>
        <v>0</v>
      </c>
      <c r="AT320" s="263">
        <f t="shared" si="115"/>
        <v>0</v>
      </c>
      <c r="AU320" s="262">
        <f t="shared" si="104"/>
        <v>0</v>
      </c>
      <c r="AV320" s="129">
        <f t="shared" si="105"/>
        <v>0</v>
      </c>
      <c r="AW320" s="263">
        <f t="shared" si="116"/>
        <v>0</v>
      </c>
      <c r="AX320" s="262">
        <f t="shared" si="106"/>
        <v>0</v>
      </c>
      <c r="AY320" s="129">
        <f t="shared" si="107"/>
        <v>0</v>
      </c>
      <c r="AZ320" s="129">
        <f t="shared" si="117"/>
        <v>0</v>
      </c>
      <c r="BA320" s="263">
        <f>IFERROR(IF(VLOOKUP($D320,Listen!$A$2:$F$45,6,0)="Ja",AX320-MAX(AY320:AZ320),AX320-AY320),0)</f>
        <v>0</v>
      </c>
      <c r="BB320" s="262">
        <f t="shared" si="118"/>
        <v>0</v>
      </c>
      <c r="BC320" s="129">
        <f t="shared" si="108"/>
        <v>0</v>
      </c>
      <c r="BD320" s="129">
        <f t="shared" si="119"/>
        <v>0</v>
      </c>
      <c r="BE320" s="263">
        <f>IFERROR(IF(VLOOKUP($D320,Listen!$A$2:$F$45,6,0)="Ja",BB320-MAX(BC320:BD320),BB320-BC320),0)</f>
        <v>0</v>
      </c>
    </row>
    <row r="321" spans="1:57" x14ac:dyDescent="0.25">
      <c r="A321" s="189">
        <v>317</v>
      </c>
      <c r="B321" s="135" t="str">
        <f>IF(AND(E321&lt;&gt;0,D321&lt;&gt;0,F321&lt;&gt;0),IF(C321&lt;&gt;0,CONCATENATE(C321,"-AGr",VLOOKUP(D321,Listen!$A$2:$D$45,4,FALSE),"-",E321,"-",F321,),CONCATENATE("AGr",VLOOKUP(D321,Listen!$A$2:$D$45,4,FALSE),"-",E321,"-",F321)),"keine vollständige ID")</f>
        <v>keine vollständige ID</v>
      </c>
      <c r="C321" s="126"/>
      <c r="D321" s="275"/>
      <c r="E321" s="33"/>
      <c r="F321" s="130"/>
      <c r="G321" s="16"/>
      <c r="H321" s="16"/>
      <c r="I321" s="16"/>
      <c r="J321" s="16"/>
      <c r="K321" s="16"/>
      <c r="L321" s="94">
        <f>IF(E321&gt;A_Stammdaten!$B$10,0,G321+H321-J321)</f>
        <v>0</v>
      </c>
      <c r="M321" s="16"/>
      <c r="N321" s="16"/>
      <c r="O321" s="16"/>
      <c r="P321" s="54">
        <f t="shared" si="96"/>
        <v>0</v>
      </c>
      <c r="Q321" s="33"/>
      <c r="R321" s="33"/>
      <c r="S321" s="33"/>
      <c r="T321" s="33"/>
      <c r="U321" s="33"/>
      <c r="V321" s="33"/>
      <c r="W321" s="55" t="str">
        <f t="shared" si="97"/>
        <v>-</v>
      </c>
      <c r="X321" s="55" t="str">
        <f t="shared" si="98"/>
        <v>-</v>
      </c>
      <c r="Y321" s="55">
        <f>IF(ISBLANK($D321),0,VLOOKUP($D321,Listen!$A$2:$C$45,2,FALSE))</f>
        <v>0</v>
      </c>
      <c r="Z321" s="55">
        <f>IF(ISBLANK($D321),0,VLOOKUP($D321,Listen!$A$2:$C$45,3,FALSE))</f>
        <v>0</v>
      </c>
      <c r="AA321" s="45">
        <f t="shared" si="109"/>
        <v>0</v>
      </c>
      <c r="AB321" s="45">
        <f t="shared" si="109"/>
        <v>0</v>
      </c>
      <c r="AC321" s="45">
        <f>IFERROR(IF(OR($R321&lt;&gt;"Ja",VLOOKUP($D321,Listen!$A$2:$F$45,5,0)="Nein",E321&lt;IF(D321="LNG Anbindungsanlagen gemäß separater Festlegung",2022,2023)),$Y321,$W321),0)</f>
        <v>0</v>
      </c>
      <c r="AD321" s="45">
        <f>IFERROR(IF(OR($R321&lt;&gt;"Ja",VLOOKUP($D321,Listen!$A$2:$F$45,5,0)="Nein",E321&lt;IF(D321="LNG Anbindungsanlagen gemäß separater Festlegung",2022,2023)),$Y321,$W321),0)</f>
        <v>0</v>
      </c>
      <c r="AE321" s="45">
        <f>IFERROR(IF(OR($S321&lt;&gt;"Ja",VLOOKUP($D321,Listen!$A$2:$F$45,6,0)="Nein"),$Y321,$X321),0)</f>
        <v>0</v>
      </c>
      <c r="AF321" s="45">
        <f>IFERROR(IF(OR($S321&lt;&gt;"Ja",VLOOKUP($D321,Listen!$A$2:$F$45,6,0)="Nein"),$Y321,$X321),0)</f>
        <v>0</v>
      </c>
      <c r="AG321" s="45">
        <f>IFERROR(IF(OR($S321&lt;&gt;"Ja",VLOOKUP($D321,Listen!$A$2:$F$45,6,0)="Nein"),$Y321,$X321),0)</f>
        <v>0</v>
      </c>
      <c r="AH321" s="47">
        <f t="shared" si="110"/>
        <v>0</v>
      </c>
      <c r="AI321" s="122">
        <f>IFERROR(IF(VLOOKUP($D321,Listen!$A$2:$F$45,6,0)="Ja",MAX(BC321:BD321),D_SAV!$BC321),0)</f>
        <v>0</v>
      </c>
      <c r="AJ321" s="47">
        <f t="shared" si="111"/>
        <v>0</v>
      </c>
      <c r="AL321" s="262">
        <f t="shared" si="112"/>
        <v>0</v>
      </c>
      <c r="AM321" s="129">
        <f t="shared" si="99"/>
        <v>0</v>
      </c>
      <c r="AN321" s="263">
        <f t="shared" si="113"/>
        <v>0</v>
      </c>
      <c r="AO321" s="262">
        <f t="shared" si="100"/>
        <v>0</v>
      </c>
      <c r="AP321" s="129">
        <f t="shared" si="101"/>
        <v>0</v>
      </c>
      <c r="AQ321" s="263">
        <f t="shared" si="114"/>
        <v>0</v>
      </c>
      <c r="AR321" s="262">
        <f t="shared" si="102"/>
        <v>0</v>
      </c>
      <c r="AS321" s="129">
        <f t="shared" si="103"/>
        <v>0</v>
      </c>
      <c r="AT321" s="263">
        <f t="shared" si="115"/>
        <v>0</v>
      </c>
      <c r="AU321" s="262">
        <f t="shared" si="104"/>
        <v>0</v>
      </c>
      <c r="AV321" s="129">
        <f t="shared" si="105"/>
        <v>0</v>
      </c>
      <c r="AW321" s="263">
        <f t="shared" si="116"/>
        <v>0</v>
      </c>
      <c r="AX321" s="262">
        <f t="shared" si="106"/>
        <v>0</v>
      </c>
      <c r="AY321" s="129">
        <f t="shared" si="107"/>
        <v>0</v>
      </c>
      <c r="AZ321" s="129">
        <f t="shared" si="117"/>
        <v>0</v>
      </c>
      <c r="BA321" s="263">
        <f>IFERROR(IF(VLOOKUP($D321,Listen!$A$2:$F$45,6,0)="Ja",AX321-MAX(AY321:AZ321),AX321-AY321),0)</f>
        <v>0</v>
      </c>
      <c r="BB321" s="262">
        <f t="shared" si="118"/>
        <v>0</v>
      </c>
      <c r="BC321" s="129">
        <f t="shared" si="108"/>
        <v>0</v>
      </c>
      <c r="BD321" s="129">
        <f t="shared" si="119"/>
        <v>0</v>
      </c>
      <c r="BE321" s="263">
        <f>IFERROR(IF(VLOOKUP($D321,Listen!$A$2:$F$45,6,0)="Ja",BB321-MAX(BC321:BD321),BB321-BC321),0)</f>
        <v>0</v>
      </c>
    </row>
    <row r="322" spans="1:57" x14ac:dyDescent="0.25">
      <c r="A322" s="189">
        <v>318</v>
      </c>
      <c r="B322" s="135" t="str">
        <f>IF(AND(E322&lt;&gt;0,D322&lt;&gt;0,F322&lt;&gt;0),IF(C322&lt;&gt;0,CONCATENATE(C322,"-AGr",VLOOKUP(D322,Listen!$A$2:$D$45,4,FALSE),"-",E322,"-",F322,),CONCATENATE("AGr",VLOOKUP(D322,Listen!$A$2:$D$45,4,FALSE),"-",E322,"-",F322)),"keine vollständige ID")</f>
        <v>keine vollständige ID</v>
      </c>
      <c r="C322" s="126"/>
      <c r="D322" s="275"/>
      <c r="E322" s="33"/>
      <c r="F322" s="130"/>
      <c r="G322" s="16"/>
      <c r="H322" s="16"/>
      <c r="I322" s="16"/>
      <c r="J322" s="16"/>
      <c r="K322" s="16"/>
      <c r="L322" s="94">
        <f>IF(E322&gt;A_Stammdaten!$B$10,0,G322+H322-J322)</f>
        <v>0</v>
      </c>
      <c r="M322" s="16"/>
      <c r="N322" s="16"/>
      <c r="O322" s="16"/>
      <c r="P322" s="54">
        <f t="shared" si="96"/>
        <v>0</v>
      </c>
      <c r="Q322" s="33"/>
      <c r="R322" s="33"/>
      <c r="S322" s="33"/>
      <c r="T322" s="33"/>
      <c r="U322" s="33"/>
      <c r="V322" s="33"/>
      <c r="W322" s="55" t="str">
        <f t="shared" si="97"/>
        <v>-</v>
      </c>
      <c r="X322" s="55" t="str">
        <f t="shared" si="98"/>
        <v>-</v>
      </c>
      <c r="Y322" s="55">
        <f>IF(ISBLANK($D322),0,VLOOKUP($D322,Listen!$A$2:$C$45,2,FALSE))</f>
        <v>0</v>
      </c>
      <c r="Z322" s="55">
        <f>IF(ISBLANK($D322),0,VLOOKUP($D322,Listen!$A$2:$C$45,3,FALSE))</f>
        <v>0</v>
      </c>
      <c r="AA322" s="45">
        <f t="shared" si="109"/>
        <v>0</v>
      </c>
      <c r="AB322" s="45">
        <f t="shared" si="109"/>
        <v>0</v>
      </c>
      <c r="AC322" s="45">
        <f>IFERROR(IF(OR($R322&lt;&gt;"Ja",VLOOKUP($D322,Listen!$A$2:$F$45,5,0)="Nein",E322&lt;IF(D322="LNG Anbindungsanlagen gemäß separater Festlegung",2022,2023)),$Y322,$W322),0)</f>
        <v>0</v>
      </c>
      <c r="AD322" s="45">
        <f>IFERROR(IF(OR($R322&lt;&gt;"Ja",VLOOKUP($D322,Listen!$A$2:$F$45,5,0)="Nein",E322&lt;IF(D322="LNG Anbindungsanlagen gemäß separater Festlegung",2022,2023)),$Y322,$W322),0)</f>
        <v>0</v>
      </c>
      <c r="AE322" s="45">
        <f>IFERROR(IF(OR($S322&lt;&gt;"Ja",VLOOKUP($D322,Listen!$A$2:$F$45,6,0)="Nein"),$Y322,$X322),0)</f>
        <v>0</v>
      </c>
      <c r="AF322" s="45">
        <f>IFERROR(IF(OR($S322&lt;&gt;"Ja",VLOOKUP($D322,Listen!$A$2:$F$45,6,0)="Nein"),$Y322,$X322),0)</f>
        <v>0</v>
      </c>
      <c r="AG322" s="45">
        <f>IFERROR(IF(OR($S322&lt;&gt;"Ja",VLOOKUP($D322,Listen!$A$2:$F$45,6,0)="Nein"),$Y322,$X322),0)</f>
        <v>0</v>
      </c>
      <c r="AH322" s="47">
        <f t="shared" si="110"/>
        <v>0</v>
      </c>
      <c r="AI322" s="122">
        <f>IFERROR(IF(VLOOKUP($D322,Listen!$A$2:$F$45,6,0)="Ja",MAX(BC322:BD322),D_SAV!$BC322),0)</f>
        <v>0</v>
      </c>
      <c r="AJ322" s="47">
        <f t="shared" si="111"/>
        <v>0</v>
      </c>
      <c r="AL322" s="262">
        <f t="shared" si="112"/>
        <v>0</v>
      </c>
      <c r="AM322" s="129">
        <f t="shared" si="99"/>
        <v>0</v>
      </c>
      <c r="AN322" s="263">
        <f t="shared" si="113"/>
        <v>0</v>
      </c>
      <c r="AO322" s="262">
        <f t="shared" si="100"/>
        <v>0</v>
      </c>
      <c r="AP322" s="129">
        <f t="shared" si="101"/>
        <v>0</v>
      </c>
      <c r="AQ322" s="263">
        <f t="shared" si="114"/>
        <v>0</v>
      </c>
      <c r="AR322" s="262">
        <f t="shared" si="102"/>
        <v>0</v>
      </c>
      <c r="AS322" s="129">
        <f t="shared" si="103"/>
        <v>0</v>
      </c>
      <c r="AT322" s="263">
        <f t="shared" si="115"/>
        <v>0</v>
      </c>
      <c r="AU322" s="262">
        <f t="shared" si="104"/>
        <v>0</v>
      </c>
      <c r="AV322" s="129">
        <f t="shared" si="105"/>
        <v>0</v>
      </c>
      <c r="AW322" s="263">
        <f t="shared" si="116"/>
        <v>0</v>
      </c>
      <c r="AX322" s="262">
        <f t="shared" si="106"/>
        <v>0</v>
      </c>
      <c r="AY322" s="129">
        <f t="shared" si="107"/>
        <v>0</v>
      </c>
      <c r="AZ322" s="129">
        <f t="shared" si="117"/>
        <v>0</v>
      </c>
      <c r="BA322" s="263">
        <f>IFERROR(IF(VLOOKUP($D322,Listen!$A$2:$F$45,6,0)="Ja",AX322-MAX(AY322:AZ322),AX322-AY322),0)</f>
        <v>0</v>
      </c>
      <c r="BB322" s="262">
        <f t="shared" si="118"/>
        <v>0</v>
      </c>
      <c r="BC322" s="129">
        <f t="shared" si="108"/>
        <v>0</v>
      </c>
      <c r="BD322" s="129">
        <f t="shared" si="119"/>
        <v>0</v>
      </c>
      <c r="BE322" s="263">
        <f>IFERROR(IF(VLOOKUP($D322,Listen!$A$2:$F$45,6,0)="Ja",BB322-MAX(BC322:BD322),BB322-BC322),0)</f>
        <v>0</v>
      </c>
    </row>
    <row r="323" spans="1:57" x14ac:dyDescent="0.25">
      <c r="A323" s="189">
        <v>319</v>
      </c>
      <c r="B323" s="135" t="str">
        <f>IF(AND(E323&lt;&gt;0,D323&lt;&gt;0,F323&lt;&gt;0),IF(C323&lt;&gt;0,CONCATENATE(C323,"-AGr",VLOOKUP(D323,Listen!$A$2:$D$45,4,FALSE),"-",E323,"-",F323,),CONCATENATE("AGr",VLOOKUP(D323,Listen!$A$2:$D$45,4,FALSE),"-",E323,"-",F323)),"keine vollständige ID")</f>
        <v>keine vollständige ID</v>
      </c>
      <c r="C323" s="126"/>
      <c r="D323" s="275"/>
      <c r="E323" s="33"/>
      <c r="F323" s="130"/>
      <c r="G323" s="16"/>
      <c r="H323" s="16"/>
      <c r="I323" s="16"/>
      <c r="J323" s="16"/>
      <c r="K323" s="16"/>
      <c r="L323" s="94">
        <f>IF(E323&gt;A_Stammdaten!$B$10,0,G323+H323-J323)</f>
        <v>0</v>
      </c>
      <c r="M323" s="16"/>
      <c r="N323" s="16"/>
      <c r="O323" s="16"/>
      <c r="P323" s="54">
        <f t="shared" si="96"/>
        <v>0</v>
      </c>
      <c r="Q323" s="33"/>
      <c r="R323" s="33"/>
      <c r="S323" s="33"/>
      <c r="T323" s="33"/>
      <c r="U323" s="33"/>
      <c r="V323" s="33"/>
      <c r="W323" s="55" t="str">
        <f t="shared" si="97"/>
        <v>-</v>
      </c>
      <c r="X323" s="55" t="str">
        <f t="shared" si="98"/>
        <v>-</v>
      </c>
      <c r="Y323" s="55">
        <f>IF(ISBLANK($D323),0,VLOOKUP($D323,Listen!$A$2:$C$45,2,FALSE))</f>
        <v>0</v>
      </c>
      <c r="Z323" s="55">
        <f>IF(ISBLANK($D323),0,VLOOKUP($D323,Listen!$A$2:$C$45,3,FALSE))</f>
        <v>0</v>
      </c>
      <c r="AA323" s="45">
        <f t="shared" si="109"/>
        <v>0</v>
      </c>
      <c r="AB323" s="45">
        <f t="shared" si="109"/>
        <v>0</v>
      </c>
      <c r="AC323" s="45">
        <f>IFERROR(IF(OR($R323&lt;&gt;"Ja",VLOOKUP($D323,Listen!$A$2:$F$45,5,0)="Nein",E323&lt;IF(D323="LNG Anbindungsanlagen gemäß separater Festlegung",2022,2023)),$Y323,$W323),0)</f>
        <v>0</v>
      </c>
      <c r="AD323" s="45">
        <f>IFERROR(IF(OR($R323&lt;&gt;"Ja",VLOOKUP($D323,Listen!$A$2:$F$45,5,0)="Nein",E323&lt;IF(D323="LNG Anbindungsanlagen gemäß separater Festlegung",2022,2023)),$Y323,$W323),0)</f>
        <v>0</v>
      </c>
      <c r="AE323" s="45">
        <f>IFERROR(IF(OR($S323&lt;&gt;"Ja",VLOOKUP($D323,Listen!$A$2:$F$45,6,0)="Nein"),$Y323,$X323),0)</f>
        <v>0</v>
      </c>
      <c r="AF323" s="45">
        <f>IFERROR(IF(OR($S323&lt;&gt;"Ja",VLOOKUP($D323,Listen!$A$2:$F$45,6,0)="Nein"),$Y323,$X323),0)</f>
        <v>0</v>
      </c>
      <c r="AG323" s="45">
        <f>IFERROR(IF(OR($S323&lt;&gt;"Ja",VLOOKUP($D323,Listen!$A$2:$F$45,6,0)="Nein"),$Y323,$X323),0)</f>
        <v>0</v>
      </c>
      <c r="AH323" s="47">
        <f t="shared" si="110"/>
        <v>0</v>
      </c>
      <c r="AI323" s="122">
        <f>IFERROR(IF(VLOOKUP($D323,Listen!$A$2:$F$45,6,0)="Ja",MAX(BC323:BD323),D_SAV!$BC323),0)</f>
        <v>0</v>
      </c>
      <c r="AJ323" s="47">
        <f t="shared" si="111"/>
        <v>0</v>
      </c>
      <c r="AL323" s="262">
        <f t="shared" si="112"/>
        <v>0</v>
      </c>
      <c r="AM323" s="129">
        <f t="shared" si="99"/>
        <v>0</v>
      </c>
      <c r="AN323" s="263">
        <f t="shared" si="113"/>
        <v>0</v>
      </c>
      <c r="AO323" s="262">
        <f t="shared" si="100"/>
        <v>0</v>
      </c>
      <c r="AP323" s="129">
        <f t="shared" si="101"/>
        <v>0</v>
      </c>
      <c r="AQ323" s="263">
        <f t="shared" si="114"/>
        <v>0</v>
      </c>
      <c r="AR323" s="262">
        <f t="shared" si="102"/>
        <v>0</v>
      </c>
      <c r="AS323" s="129">
        <f t="shared" si="103"/>
        <v>0</v>
      </c>
      <c r="AT323" s="263">
        <f t="shared" si="115"/>
        <v>0</v>
      </c>
      <c r="AU323" s="262">
        <f t="shared" si="104"/>
        <v>0</v>
      </c>
      <c r="AV323" s="129">
        <f t="shared" si="105"/>
        <v>0</v>
      </c>
      <c r="AW323" s="263">
        <f t="shared" si="116"/>
        <v>0</v>
      </c>
      <c r="AX323" s="262">
        <f t="shared" si="106"/>
        <v>0</v>
      </c>
      <c r="AY323" s="129">
        <f t="shared" si="107"/>
        <v>0</v>
      </c>
      <c r="AZ323" s="129">
        <f t="shared" si="117"/>
        <v>0</v>
      </c>
      <c r="BA323" s="263">
        <f>IFERROR(IF(VLOOKUP($D323,Listen!$A$2:$F$45,6,0)="Ja",AX323-MAX(AY323:AZ323),AX323-AY323),0)</f>
        <v>0</v>
      </c>
      <c r="BB323" s="262">
        <f t="shared" si="118"/>
        <v>0</v>
      </c>
      <c r="BC323" s="129">
        <f t="shared" si="108"/>
        <v>0</v>
      </c>
      <c r="BD323" s="129">
        <f t="shared" si="119"/>
        <v>0</v>
      </c>
      <c r="BE323" s="263">
        <f>IFERROR(IF(VLOOKUP($D323,Listen!$A$2:$F$45,6,0)="Ja",BB323-MAX(BC323:BD323),BB323-BC323),0)</f>
        <v>0</v>
      </c>
    </row>
    <row r="324" spans="1:57" x14ac:dyDescent="0.25">
      <c r="A324" s="189">
        <v>320</v>
      </c>
      <c r="B324" s="135" t="str">
        <f>IF(AND(E324&lt;&gt;0,D324&lt;&gt;0,F324&lt;&gt;0),IF(C324&lt;&gt;0,CONCATENATE(C324,"-AGr",VLOOKUP(D324,Listen!$A$2:$D$45,4,FALSE),"-",E324,"-",F324,),CONCATENATE("AGr",VLOOKUP(D324,Listen!$A$2:$D$45,4,FALSE),"-",E324,"-",F324)),"keine vollständige ID")</f>
        <v>keine vollständige ID</v>
      </c>
      <c r="C324" s="126"/>
      <c r="D324" s="275"/>
      <c r="E324" s="33"/>
      <c r="F324" s="130"/>
      <c r="G324" s="16"/>
      <c r="H324" s="16"/>
      <c r="I324" s="16"/>
      <c r="J324" s="16"/>
      <c r="K324" s="16"/>
      <c r="L324" s="94">
        <f>IF(E324&gt;A_Stammdaten!$B$10,0,G324+H324-J324)</f>
        <v>0</v>
      </c>
      <c r="M324" s="16"/>
      <c r="N324" s="16"/>
      <c r="O324" s="16"/>
      <c r="P324" s="54">
        <f t="shared" si="96"/>
        <v>0</v>
      </c>
      <c r="Q324" s="33"/>
      <c r="R324" s="33"/>
      <c r="S324" s="33"/>
      <c r="T324" s="33"/>
      <c r="U324" s="33"/>
      <c r="V324" s="33"/>
      <c r="W324" s="55" t="str">
        <f t="shared" si="97"/>
        <v>-</v>
      </c>
      <c r="X324" s="55" t="str">
        <f t="shared" si="98"/>
        <v>-</v>
      </c>
      <c r="Y324" s="55">
        <f>IF(ISBLANK($D324),0,VLOOKUP($D324,Listen!$A$2:$C$45,2,FALSE))</f>
        <v>0</v>
      </c>
      <c r="Z324" s="55">
        <f>IF(ISBLANK($D324),0,VLOOKUP($D324,Listen!$A$2:$C$45,3,FALSE))</f>
        <v>0</v>
      </c>
      <c r="AA324" s="45">
        <f t="shared" si="109"/>
        <v>0</v>
      </c>
      <c r="AB324" s="45">
        <f t="shared" si="109"/>
        <v>0</v>
      </c>
      <c r="AC324" s="45">
        <f>IFERROR(IF(OR($R324&lt;&gt;"Ja",VLOOKUP($D324,Listen!$A$2:$F$45,5,0)="Nein",E324&lt;IF(D324="LNG Anbindungsanlagen gemäß separater Festlegung",2022,2023)),$Y324,$W324),0)</f>
        <v>0</v>
      </c>
      <c r="AD324" s="45">
        <f>IFERROR(IF(OR($R324&lt;&gt;"Ja",VLOOKUP($D324,Listen!$A$2:$F$45,5,0)="Nein",E324&lt;IF(D324="LNG Anbindungsanlagen gemäß separater Festlegung",2022,2023)),$Y324,$W324),0)</f>
        <v>0</v>
      </c>
      <c r="AE324" s="45">
        <f>IFERROR(IF(OR($S324&lt;&gt;"Ja",VLOOKUP($D324,Listen!$A$2:$F$45,6,0)="Nein"),$Y324,$X324),0)</f>
        <v>0</v>
      </c>
      <c r="AF324" s="45">
        <f>IFERROR(IF(OR($S324&lt;&gt;"Ja",VLOOKUP($D324,Listen!$A$2:$F$45,6,0)="Nein"),$Y324,$X324),0)</f>
        <v>0</v>
      </c>
      <c r="AG324" s="45">
        <f>IFERROR(IF(OR($S324&lt;&gt;"Ja",VLOOKUP($D324,Listen!$A$2:$F$45,6,0)="Nein"),$Y324,$X324),0)</f>
        <v>0</v>
      </c>
      <c r="AH324" s="47">
        <f t="shared" si="110"/>
        <v>0</v>
      </c>
      <c r="AI324" s="122">
        <f>IFERROR(IF(VLOOKUP($D324,Listen!$A$2:$F$45,6,0)="Ja",MAX(BC324:BD324),D_SAV!$BC324),0)</f>
        <v>0</v>
      </c>
      <c r="AJ324" s="47">
        <f t="shared" si="111"/>
        <v>0</v>
      </c>
      <c r="AL324" s="262">
        <f t="shared" si="112"/>
        <v>0</v>
      </c>
      <c r="AM324" s="129">
        <f t="shared" si="99"/>
        <v>0</v>
      </c>
      <c r="AN324" s="263">
        <f t="shared" si="113"/>
        <v>0</v>
      </c>
      <c r="AO324" s="262">
        <f t="shared" si="100"/>
        <v>0</v>
      </c>
      <c r="AP324" s="129">
        <f t="shared" si="101"/>
        <v>0</v>
      </c>
      <c r="AQ324" s="263">
        <f t="shared" si="114"/>
        <v>0</v>
      </c>
      <c r="AR324" s="262">
        <f t="shared" si="102"/>
        <v>0</v>
      </c>
      <c r="AS324" s="129">
        <f t="shared" si="103"/>
        <v>0</v>
      </c>
      <c r="AT324" s="263">
        <f t="shared" si="115"/>
        <v>0</v>
      </c>
      <c r="AU324" s="262">
        <f t="shared" si="104"/>
        <v>0</v>
      </c>
      <c r="AV324" s="129">
        <f t="shared" si="105"/>
        <v>0</v>
      </c>
      <c r="AW324" s="263">
        <f t="shared" si="116"/>
        <v>0</v>
      </c>
      <c r="AX324" s="262">
        <f t="shared" si="106"/>
        <v>0</v>
      </c>
      <c r="AY324" s="129">
        <f t="shared" si="107"/>
        <v>0</v>
      </c>
      <c r="AZ324" s="129">
        <f t="shared" si="117"/>
        <v>0</v>
      </c>
      <c r="BA324" s="263">
        <f>IFERROR(IF(VLOOKUP($D324,Listen!$A$2:$F$45,6,0)="Ja",AX324-MAX(AY324:AZ324),AX324-AY324),0)</f>
        <v>0</v>
      </c>
      <c r="BB324" s="262">
        <f t="shared" si="118"/>
        <v>0</v>
      </c>
      <c r="BC324" s="129">
        <f t="shared" si="108"/>
        <v>0</v>
      </c>
      <c r="BD324" s="129">
        <f t="shared" si="119"/>
        <v>0</v>
      </c>
      <c r="BE324" s="263">
        <f>IFERROR(IF(VLOOKUP($D324,Listen!$A$2:$F$45,6,0)="Ja",BB324-MAX(BC324:BD324),BB324-BC324),0)</f>
        <v>0</v>
      </c>
    </row>
    <row r="325" spans="1:57" x14ac:dyDescent="0.25">
      <c r="A325" s="189">
        <v>321</v>
      </c>
      <c r="B325" s="135" t="str">
        <f>IF(AND(E325&lt;&gt;0,D325&lt;&gt;0,F325&lt;&gt;0),IF(C325&lt;&gt;0,CONCATENATE(C325,"-AGr",VLOOKUP(D325,Listen!$A$2:$D$45,4,FALSE),"-",E325,"-",F325,),CONCATENATE("AGr",VLOOKUP(D325,Listen!$A$2:$D$45,4,FALSE),"-",E325,"-",F325)),"keine vollständige ID")</f>
        <v>keine vollständige ID</v>
      </c>
      <c r="C325" s="126"/>
      <c r="D325" s="275"/>
      <c r="E325" s="33"/>
      <c r="F325" s="130"/>
      <c r="G325" s="16"/>
      <c r="H325" s="16"/>
      <c r="I325" s="16"/>
      <c r="J325" s="16"/>
      <c r="K325" s="16"/>
      <c r="L325" s="94">
        <f>IF(E325&gt;A_Stammdaten!$B$10,0,G325+H325-J325)</f>
        <v>0</v>
      </c>
      <c r="M325" s="16"/>
      <c r="N325" s="16"/>
      <c r="O325" s="16"/>
      <c r="P325" s="54">
        <f t="shared" ref="P325:P388" si="120">L325-SUM(M325:O325)</f>
        <v>0</v>
      </c>
      <c r="Q325" s="33"/>
      <c r="R325" s="33"/>
      <c r="S325" s="33"/>
      <c r="T325" s="33"/>
      <c r="U325" s="33"/>
      <c r="V325" s="33"/>
      <c r="W325" s="55" t="str">
        <f t="shared" ref="W325:W388" si="121">IF($R325="Ja",MIN(2044-$E325+1,Y325),"-")</f>
        <v>-</v>
      </c>
      <c r="X325" s="55" t="str">
        <f t="shared" ref="X325:X388" si="122">IF($V325="","-",MIN($V325-$E325+1,Y325))</f>
        <v>-</v>
      </c>
      <c r="Y325" s="55">
        <f>IF(ISBLANK($D325),0,VLOOKUP($D325,Listen!$A$2:$C$45,2,FALSE))</f>
        <v>0</v>
      </c>
      <c r="Z325" s="55">
        <f>IF(ISBLANK($D325),0,VLOOKUP($D325,Listen!$A$2:$C$45,3,FALSE))</f>
        <v>0</v>
      </c>
      <c r="AA325" s="45">
        <f t="shared" si="109"/>
        <v>0</v>
      </c>
      <c r="AB325" s="45">
        <f t="shared" si="109"/>
        <v>0</v>
      </c>
      <c r="AC325" s="45">
        <f>IFERROR(IF(OR($R325&lt;&gt;"Ja",VLOOKUP($D325,Listen!$A$2:$F$45,5,0)="Nein",E325&lt;IF(D325="LNG Anbindungsanlagen gemäß separater Festlegung",2022,2023)),$Y325,$W325),0)</f>
        <v>0</v>
      </c>
      <c r="AD325" s="45">
        <f>IFERROR(IF(OR($R325&lt;&gt;"Ja",VLOOKUP($D325,Listen!$A$2:$F$45,5,0)="Nein",E325&lt;IF(D325="LNG Anbindungsanlagen gemäß separater Festlegung",2022,2023)),$Y325,$W325),0)</f>
        <v>0</v>
      </c>
      <c r="AE325" s="45">
        <f>IFERROR(IF(OR($S325&lt;&gt;"Ja",VLOOKUP($D325,Listen!$A$2:$F$45,6,0)="Nein"),$Y325,$X325),0)</f>
        <v>0</v>
      </c>
      <c r="AF325" s="45">
        <f>IFERROR(IF(OR($S325&lt;&gt;"Ja",VLOOKUP($D325,Listen!$A$2:$F$45,6,0)="Nein"),$Y325,$X325),0)</f>
        <v>0</v>
      </c>
      <c r="AG325" s="45">
        <f>IFERROR(IF(OR($S325&lt;&gt;"Ja",VLOOKUP($D325,Listen!$A$2:$F$45,6,0)="Nein"),$Y325,$X325),0)</f>
        <v>0</v>
      </c>
      <c r="AH325" s="47">
        <f t="shared" si="110"/>
        <v>0</v>
      </c>
      <c r="AI325" s="122">
        <f>IFERROR(IF(VLOOKUP($D325,Listen!$A$2:$F$45,6,0)="Ja",MAX(BC325:BD325),D_SAV!$BC325),0)</f>
        <v>0</v>
      </c>
      <c r="AJ325" s="47">
        <f t="shared" si="111"/>
        <v>0</v>
      </c>
      <c r="AL325" s="262">
        <f t="shared" si="112"/>
        <v>0</v>
      </c>
      <c r="AM325" s="129">
        <f t="shared" ref="AM325:AM388" si="123">IF(AL325=0,0,IF($AA325-(AL$3-$E325)&lt;=0,AL325,AL325/($AA325-(AL$3-$E325))))</f>
        <v>0</v>
      </c>
      <c r="AN325" s="263">
        <f t="shared" si="113"/>
        <v>0</v>
      </c>
      <c r="AO325" s="262">
        <f t="shared" ref="AO325:AO388" si="124">AN325+IF($E325=AO$3,$P325,0)</f>
        <v>0</v>
      </c>
      <c r="AP325" s="129">
        <f t="shared" ref="AP325:AP388" si="125">IF(AO325=0,0,IF($AB325-(AO$3-$E325)&lt;=0,AO325,AO325/($AB325-(AO$3-$E325))))</f>
        <v>0</v>
      </c>
      <c r="AQ325" s="263">
        <f t="shared" si="114"/>
        <v>0</v>
      </c>
      <c r="AR325" s="262">
        <f t="shared" ref="AR325:AR388" si="126">AQ325+IF($E325=AR$3,$P325,0)</f>
        <v>0</v>
      </c>
      <c r="AS325" s="129">
        <f t="shared" ref="AS325:AS388" si="127">IF(AR325=0,0,IF($AC325-(AR$3-$E325)&lt;=0,AR325,AR325/($AC325-(AR$3-$E325))))</f>
        <v>0</v>
      </c>
      <c r="AT325" s="263">
        <f t="shared" si="115"/>
        <v>0</v>
      </c>
      <c r="AU325" s="262">
        <f t="shared" ref="AU325:AU388" si="128">AT325+IF($E325=AU$3,$P325,0)</f>
        <v>0</v>
      </c>
      <c r="AV325" s="129">
        <f t="shared" ref="AV325:AV388" si="129">IF(AU325=0,0,IF($AD325-(AU$3-$E325)&lt;=0,AU325,AU325/($AD325-(AU$3-$E325))))</f>
        <v>0</v>
      </c>
      <c r="AW325" s="263">
        <f t="shared" si="116"/>
        <v>0</v>
      </c>
      <c r="AX325" s="262">
        <f t="shared" ref="AX325:AX388" si="130">AW325+IF($E325=AX$3,$P325,0)</f>
        <v>0</v>
      </c>
      <c r="AY325" s="129">
        <f t="shared" ref="AY325:AY388" si="131">IF(AX325=0,0,IF($AE325-(AX$3-$E325)&lt;=0,AX325,AX325/($AE325-(AX$3-$E325))))</f>
        <v>0</v>
      </c>
      <c r="AZ325" s="129">
        <f t="shared" si="117"/>
        <v>0</v>
      </c>
      <c r="BA325" s="263">
        <f>IFERROR(IF(VLOOKUP($D325,Listen!$A$2:$F$45,6,0)="Ja",AX325-MAX(AY325:AZ325),AX325-AY325),0)</f>
        <v>0</v>
      </c>
      <c r="BB325" s="262">
        <f t="shared" si="118"/>
        <v>0</v>
      </c>
      <c r="BC325" s="129">
        <f t="shared" ref="BC325:BC388" si="132">IF(BB325=0,0,IF($AE325-(BB$3-$E325)&lt;=0,BB325,BB325/($AE325-(BB$3-$E325))))</f>
        <v>0</v>
      </c>
      <c r="BD325" s="129">
        <f t="shared" si="119"/>
        <v>0</v>
      </c>
      <c r="BE325" s="263">
        <f>IFERROR(IF(VLOOKUP($D325,Listen!$A$2:$F$45,6,0)="Ja",BB325-MAX(BC325:BD325),BB325-BC325),0)</f>
        <v>0</v>
      </c>
    </row>
    <row r="326" spans="1:57" x14ac:dyDescent="0.25">
      <c r="A326" s="189">
        <v>322</v>
      </c>
      <c r="B326" s="135" t="str">
        <f>IF(AND(E326&lt;&gt;0,D326&lt;&gt;0,F326&lt;&gt;0),IF(C326&lt;&gt;0,CONCATENATE(C326,"-AGr",VLOOKUP(D326,Listen!$A$2:$D$45,4,FALSE),"-",E326,"-",F326,),CONCATENATE("AGr",VLOOKUP(D326,Listen!$A$2:$D$45,4,FALSE),"-",E326,"-",F326)),"keine vollständige ID")</f>
        <v>keine vollständige ID</v>
      </c>
      <c r="C326" s="126"/>
      <c r="D326" s="275"/>
      <c r="E326" s="33"/>
      <c r="F326" s="130"/>
      <c r="G326" s="16"/>
      <c r="H326" s="16"/>
      <c r="I326" s="16"/>
      <c r="J326" s="16"/>
      <c r="K326" s="16"/>
      <c r="L326" s="94">
        <f>IF(E326&gt;A_Stammdaten!$B$10,0,G326+H326-J326)</f>
        <v>0</v>
      </c>
      <c r="M326" s="16"/>
      <c r="N326" s="16"/>
      <c r="O326" s="16"/>
      <c r="P326" s="54">
        <f t="shared" si="120"/>
        <v>0</v>
      </c>
      <c r="Q326" s="33"/>
      <c r="R326" s="33"/>
      <c r="S326" s="33"/>
      <c r="T326" s="33"/>
      <c r="U326" s="33"/>
      <c r="V326" s="33"/>
      <c r="W326" s="55" t="str">
        <f t="shared" si="121"/>
        <v>-</v>
      </c>
      <c r="X326" s="55" t="str">
        <f t="shared" si="122"/>
        <v>-</v>
      </c>
      <c r="Y326" s="55">
        <f>IF(ISBLANK($D326),0,VLOOKUP($D326,Listen!$A$2:$C$45,2,FALSE))</f>
        <v>0</v>
      </c>
      <c r="Z326" s="55">
        <f>IF(ISBLANK($D326),0,VLOOKUP($D326,Listen!$A$2:$C$45,3,FALSE))</f>
        <v>0</v>
      </c>
      <c r="AA326" s="45">
        <f t="shared" ref="AA326:AB389" si="133">IFERROR($Y326,0)</f>
        <v>0</v>
      </c>
      <c r="AB326" s="45">
        <f t="shared" si="133"/>
        <v>0</v>
      </c>
      <c r="AC326" s="45">
        <f>IFERROR(IF(OR($R326&lt;&gt;"Ja",VLOOKUP($D326,Listen!$A$2:$F$45,5,0)="Nein",E326&lt;IF(D326="LNG Anbindungsanlagen gemäß separater Festlegung",2022,2023)),$Y326,$W326),0)</f>
        <v>0</v>
      </c>
      <c r="AD326" s="45">
        <f>IFERROR(IF(OR($R326&lt;&gt;"Ja",VLOOKUP($D326,Listen!$A$2:$F$45,5,0)="Nein",E326&lt;IF(D326="LNG Anbindungsanlagen gemäß separater Festlegung",2022,2023)),$Y326,$W326),0)</f>
        <v>0</v>
      </c>
      <c r="AE326" s="45">
        <f>IFERROR(IF(OR($S326&lt;&gt;"Ja",VLOOKUP($D326,Listen!$A$2:$F$45,6,0)="Nein"),$Y326,$X326),0)</f>
        <v>0</v>
      </c>
      <c r="AF326" s="45">
        <f>IFERROR(IF(OR($S326&lt;&gt;"Ja",VLOOKUP($D326,Listen!$A$2:$F$45,6,0)="Nein"),$Y326,$X326),0)</f>
        <v>0</v>
      </c>
      <c r="AG326" s="45">
        <f>IFERROR(IF(OR($S326&lt;&gt;"Ja",VLOOKUP($D326,Listen!$A$2:$F$45,6,0)="Nein"),$Y326,$X326),0)</f>
        <v>0</v>
      </c>
      <c r="AH326" s="47">
        <f t="shared" ref="AH326:AH389" si="134">BB326</f>
        <v>0</v>
      </c>
      <c r="AI326" s="122">
        <f>IFERROR(IF(VLOOKUP($D326,Listen!$A$2:$F$45,6,0)="Ja",MAX(BC326:BD326),D_SAV!$BC326),0)</f>
        <v>0</v>
      </c>
      <c r="AJ326" s="47">
        <f t="shared" ref="AJ326:AJ389" si="135">BE326</f>
        <v>0</v>
      </c>
      <c r="AL326" s="262">
        <f t="shared" ref="AL326:AL389" si="136">IF($E326=AL$3,$P326,0)</f>
        <v>0</v>
      </c>
      <c r="AM326" s="129">
        <f t="shared" si="123"/>
        <v>0</v>
      </c>
      <c r="AN326" s="263">
        <f t="shared" ref="AN326:AN389" si="137">AL326-AM326</f>
        <v>0</v>
      </c>
      <c r="AO326" s="262">
        <f t="shared" si="124"/>
        <v>0</v>
      </c>
      <c r="AP326" s="129">
        <f t="shared" si="125"/>
        <v>0</v>
      </c>
      <c r="AQ326" s="263">
        <f t="shared" ref="AQ326:AQ389" si="138">AO326-AP326</f>
        <v>0</v>
      </c>
      <c r="AR326" s="262">
        <f t="shared" si="126"/>
        <v>0</v>
      </c>
      <c r="AS326" s="129">
        <f t="shared" si="127"/>
        <v>0</v>
      </c>
      <c r="AT326" s="263">
        <f t="shared" ref="AT326:AT389" si="139">AR326-AS326</f>
        <v>0</v>
      </c>
      <c r="AU326" s="262">
        <f t="shared" si="128"/>
        <v>0</v>
      </c>
      <c r="AV326" s="129">
        <f t="shared" si="129"/>
        <v>0</v>
      </c>
      <c r="AW326" s="263">
        <f t="shared" ref="AW326:AW389" si="140">AU326-AV326</f>
        <v>0</v>
      </c>
      <c r="AX326" s="262">
        <f t="shared" si="130"/>
        <v>0</v>
      </c>
      <c r="AY326" s="129">
        <f t="shared" si="131"/>
        <v>0</v>
      </c>
      <c r="AZ326" s="129">
        <f t="shared" ref="AZ326:AZ389" si="141">AX326*$U326/100</f>
        <v>0</v>
      </c>
      <c r="BA326" s="263">
        <f>IFERROR(IF(VLOOKUP($D326,Listen!$A$2:$F$45,6,0)="Ja",AX326-MAX(AY326:AZ326),AX326-AY326),0)</f>
        <v>0</v>
      </c>
      <c r="BB326" s="262">
        <f t="shared" ref="BB326:BB389" si="142">IF(E326=$BB$3,P326,Q326)</f>
        <v>0</v>
      </c>
      <c r="BC326" s="129">
        <f t="shared" si="132"/>
        <v>0</v>
      </c>
      <c r="BD326" s="129">
        <f t="shared" ref="BD326:BD389" si="143">BB326*$U326/100</f>
        <v>0</v>
      </c>
      <c r="BE326" s="263">
        <f>IFERROR(IF(VLOOKUP($D326,Listen!$A$2:$F$45,6,0)="Ja",BB326-MAX(BC326:BD326),BB326-BC326),0)</f>
        <v>0</v>
      </c>
    </row>
    <row r="327" spans="1:57" x14ac:dyDescent="0.25">
      <c r="A327" s="189">
        <v>323</v>
      </c>
      <c r="B327" s="135" t="str">
        <f>IF(AND(E327&lt;&gt;0,D327&lt;&gt;0,F327&lt;&gt;0),IF(C327&lt;&gt;0,CONCATENATE(C327,"-AGr",VLOOKUP(D327,Listen!$A$2:$D$45,4,FALSE),"-",E327,"-",F327,),CONCATENATE("AGr",VLOOKUP(D327,Listen!$A$2:$D$45,4,FALSE),"-",E327,"-",F327)),"keine vollständige ID")</f>
        <v>keine vollständige ID</v>
      </c>
      <c r="C327" s="126"/>
      <c r="D327" s="275"/>
      <c r="E327" s="33"/>
      <c r="F327" s="130"/>
      <c r="G327" s="16"/>
      <c r="H327" s="16"/>
      <c r="I327" s="16"/>
      <c r="J327" s="16"/>
      <c r="K327" s="16"/>
      <c r="L327" s="94">
        <f>IF(E327&gt;A_Stammdaten!$B$10,0,G327+H327-J327)</f>
        <v>0</v>
      </c>
      <c r="M327" s="16"/>
      <c r="N327" s="16"/>
      <c r="O327" s="16"/>
      <c r="P327" s="54">
        <f t="shared" si="120"/>
        <v>0</v>
      </c>
      <c r="Q327" s="33"/>
      <c r="R327" s="33"/>
      <c r="S327" s="33"/>
      <c r="T327" s="33"/>
      <c r="U327" s="33"/>
      <c r="V327" s="33"/>
      <c r="W327" s="55" t="str">
        <f t="shared" si="121"/>
        <v>-</v>
      </c>
      <c r="X327" s="55" t="str">
        <f t="shared" si="122"/>
        <v>-</v>
      </c>
      <c r="Y327" s="55">
        <f>IF(ISBLANK($D327),0,VLOOKUP($D327,Listen!$A$2:$C$45,2,FALSE))</f>
        <v>0</v>
      </c>
      <c r="Z327" s="55">
        <f>IF(ISBLANK($D327),0,VLOOKUP($D327,Listen!$A$2:$C$45,3,FALSE))</f>
        <v>0</v>
      </c>
      <c r="AA327" s="45">
        <f t="shared" si="133"/>
        <v>0</v>
      </c>
      <c r="AB327" s="45">
        <f t="shared" si="133"/>
        <v>0</v>
      </c>
      <c r="AC327" s="45">
        <f>IFERROR(IF(OR($R327&lt;&gt;"Ja",VLOOKUP($D327,Listen!$A$2:$F$45,5,0)="Nein",E327&lt;IF(D327="LNG Anbindungsanlagen gemäß separater Festlegung",2022,2023)),$Y327,$W327),0)</f>
        <v>0</v>
      </c>
      <c r="AD327" s="45">
        <f>IFERROR(IF(OR($R327&lt;&gt;"Ja",VLOOKUP($D327,Listen!$A$2:$F$45,5,0)="Nein",E327&lt;IF(D327="LNG Anbindungsanlagen gemäß separater Festlegung",2022,2023)),$Y327,$W327),0)</f>
        <v>0</v>
      </c>
      <c r="AE327" s="45">
        <f>IFERROR(IF(OR($S327&lt;&gt;"Ja",VLOOKUP($D327,Listen!$A$2:$F$45,6,0)="Nein"),$Y327,$X327),0)</f>
        <v>0</v>
      </c>
      <c r="AF327" s="45">
        <f>IFERROR(IF(OR($S327&lt;&gt;"Ja",VLOOKUP($D327,Listen!$A$2:$F$45,6,0)="Nein"),$Y327,$X327),0)</f>
        <v>0</v>
      </c>
      <c r="AG327" s="45">
        <f>IFERROR(IF(OR($S327&lt;&gt;"Ja",VLOOKUP($D327,Listen!$A$2:$F$45,6,0)="Nein"),$Y327,$X327),0)</f>
        <v>0</v>
      </c>
      <c r="AH327" s="47">
        <f t="shared" si="134"/>
        <v>0</v>
      </c>
      <c r="AI327" s="122">
        <f>IFERROR(IF(VLOOKUP($D327,Listen!$A$2:$F$45,6,0)="Ja",MAX(BC327:BD327),D_SAV!$BC327),0)</f>
        <v>0</v>
      </c>
      <c r="AJ327" s="47">
        <f t="shared" si="135"/>
        <v>0</v>
      </c>
      <c r="AL327" s="262">
        <f t="shared" si="136"/>
        <v>0</v>
      </c>
      <c r="AM327" s="129">
        <f t="shared" si="123"/>
        <v>0</v>
      </c>
      <c r="AN327" s="263">
        <f t="shared" si="137"/>
        <v>0</v>
      </c>
      <c r="AO327" s="262">
        <f t="shared" si="124"/>
        <v>0</v>
      </c>
      <c r="AP327" s="129">
        <f t="shared" si="125"/>
        <v>0</v>
      </c>
      <c r="AQ327" s="263">
        <f t="shared" si="138"/>
        <v>0</v>
      </c>
      <c r="AR327" s="262">
        <f t="shared" si="126"/>
        <v>0</v>
      </c>
      <c r="AS327" s="129">
        <f t="shared" si="127"/>
        <v>0</v>
      </c>
      <c r="AT327" s="263">
        <f t="shared" si="139"/>
        <v>0</v>
      </c>
      <c r="AU327" s="262">
        <f t="shared" si="128"/>
        <v>0</v>
      </c>
      <c r="AV327" s="129">
        <f t="shared" si="129"/>
        <v>0</v>
      </c>
      <c r="AW327" s="263">
        <f t="shared" si="140"/>
        <v>0</v>
      </c>
      <c r="AX327" s="262">
        <f t="shared" si="130"/>
        <v>0</v>
      </c>
      <c r="AY327" s="129">
        <f t="shared" si="131"/>
        <v>0</v>
      </c>
      <c r="AZ327" s="129">
        <f t="shared" si="141"/>
        <v>0</v>
      </c>
      <c r="BA327" s="263">
        <f>IFERROR(IF(VLOOKUP($D327,Listen!$A$2:$F$45,6,0)="Ja",AX327-MAX(AY327:AZ327),AX327-AY327),0)</f>
        <v>0</v>
      </c>
      <c r="BB327" s="262">
        <f t="shared" si="142"/>
        <v>0</v>
      </c>
      <c r="BC327" s="129">
        <f t="shared" si="132"/>
        <v>0</v>
      </c>
      <c r="BD327" s="129">
        <f t="shared" si="143"/>
        <v>0</v>
      </c>
      <c r="BE327" s="263">
        <f>IFERROR(IF(VLOOKUP($D327,Listen!$A$2:$F$45,6,0)="Ja",BB327-MAX(BC327:BD327),BB327-BC327),0)</f>
        <v>0</v>
      </c>
    </row>
    <row r="328" spans="1:57" x14ac:dyDescent="0.25">
      <c r="A328" s="189">
        <v>324</v>
      </c>
      <c r="B328" s="135" t="str">
        <f>IF(AND(E328&lt;&gt;0,D328&lt;&gt;0,F328&lt;&gt;0),IF(C328&lt;&gt;0,CONCATENATE(C328,"-AGr",VLOOKUP(D328,Listen!$A$2:$D$45,4,FALSE),"-",E328,"-",F328,),CONCATENATE("AGr",VLOOKUP(D328,Listen!$A$2:$D$45,4,FALSE),"-",E328,"-",F328)),"keine vollständige ID")</f>
        <v>keine vollständige ID</v>
      </c>
      <c r="C328" s="126"/>
      <c r="D328" s="275"/>
      <c r="E328" s="33"/>
      <c r="F328" s="130"/>
      <c r="G328" s="16"/>
      <c r="H328" s="16"/>
      <c r="I328" s="16"/>
      <c r="J328" s="16"/>
      <c r="K328" s="16"/>
      <c r="L328" s="94">
        <f>IF(E328&gt;A_Stammdaten!$B$10,0,G328+H328-J328)</f>
        <v>0</v>
      </c>
      <c r="M328" s="16"/>
      <c r="N328" s="16"/>
      <c r="O328" s="16"/>
      <c r="P328" s="54">
        <f t="shared" si="120"/>
        <v>0</v>
      </c>
      <c r="Q328" s="33"/>
      <c r="R328" s="33"/>
      <c r="S328" s="33"/>
      <c r="T328" s="33"/>
      <c r="U328" s="33"/>
      <c r="V328" s="33"/>
      <c r="W328" s="55" t="str">
        <f t="shared" si="121"/>
        <v>-</v>
      </c>
      <c r="X328" s="55" t="str">
        <f t="shared" si="122"/>
        <v>-</v>
      </c>
      <c r="Y328" s="55">
        <f>IF(ISBLANK($D328),0,VLOOKUP($D328,Listen!$A$2:$C$45,2,FALSE))</f>
        <v>0</v>
      </c>
      <c r="Z328" s="55">
        <f>IF(ISBLANK($D328),0,VLOOKUP($D328,Listen!$A$2:$C$45,3,FALSE))</f>
        <v>0</v>
      </c>
      <c r="AA328" s="45">
        <f t="shared" si="133"/>
        <v>0</v>
      </c>
      <c r="AB328" s="45">
        <f t="shared" si="133"/>
        <v>0</v>
      </c>
      <c r="AC328" s="45">
        <f>IFERROR(IF(OR($R328&lt;&gt;"Ja",VLOOKUP($D328,Listen!$A$2:$F$45,5,0)="Nein",E328&lt;IF(D328="LNG Anbindungsanlagen gemäß separater Festlegung",2022,2023)),$Y328,$W328),0)</f>
        <v>0</v>
      </c>
      <c r="AD328" s="45">
        <f>IFERROR(IF(OR($R328&lt;&gt;"Ja",VLOOKUP($D328,Listen!$A$2:$F$45,5,0)="Nein",E328&lt;IF(D328="LNG Anbindungsanlagen gemäß separater Festlegung",2022,2023)),$Y328,$W328),0)</f>
        <v>0</v>
      </c>
      <c r="AE328" s="45">
        <f>IFERROR(IF(OR($S328&lt;&gt;"Ja",VLOOKUP($D328,Listen!$A$2:$F$45,6,0)="Nein"),$Y328,$X328),0)</f>
        <v>0</v>
      </c>
      <c r="AF328" s="45">
        <f>IFERROR(IF(OR($S328&lt;&gt;"Ja",VLOOKUP($D328,Listen!$A$2:$F$45,6,0)="Nein"),$Y328,$X328),0)</f>
        <v>0</v>
      </c>
      <c r="AG328" s="45">
        <f>IFERROR(IF(OR($S328&lt;&gt;"Ja",VLOOKUP($D328,Listen!$A$2:$F$45,6,0)="Nein"),$Y328,$X328),0)</f>
        <v>0</v>
      </c>
      <c r="AH328" s="47">
        <f t="shared" si="134"/>
        <v>0</v>
      </c>
      <c r="AI328" s="122">
        <f>IFERROR(IF(VLOOKUP($D328,Listen!$A$2:$F$45,6,0)="Ja",MAX(BC328:BD328),D_SAV!$BC328),0)</f>
        <v>0</v>
      </c>
      <c r="AJ328" s="47">
        <f t="shared" si="135"/>
        <v>0</v>
      </c>
      <c r="AL328" s="262">
        <f t="shared" si="136"/>
        <v>0</v>
      </c>
      <c r="AM328" s="129">
        <f t="shared" si="123"/>
        <v>0</v>
      </c>
      <c r="AN328" s="263">
        <f t="shared" si="137"/>
        <v>0</v>
      </c>
      <c r="AO328" s="262">
        <f t="shared" si="124"/>
        <v>0</v>
      </c>
      <c r="AP328" s="129">
        <f t="shared" si="125"/>
        <v>0</v>
      </c>
      <c r="AQ328" s="263">
        <f t="shared" si="138"/>
        <v>0</v>
      </c>
      <c r="AR328" s="262">
        <f t="shared" si="126"/>
        <v>0</v>
      </c>
      <c r="AS328" s="129">
        <f t="shared" si="127"/>
        <v>0</v>
      </c>
      <c r="AT328" s="263">
        <f t="shared" si="139"/>
        <v>0</v>
      </c>
      <c r="AU328" s="262">
        <f t="shared" si="128"/>
        <v>0</v>
      </c>
      <c r="AV328" s="129">
        <f t="shared" si="129"/>
        <v>0</v>
      </c>
      <c r="AW328" s="263">
        <f t="shared" si="140"/>
        <v>0</v>
      </c>
      <c r="AX328" s="262">
        <f t="shared" si="130"/>
        <v>0</v>
      </c>
      <c r="AY328" s="129">
        <f t="shared" si="131"/>
        <v>0</v>
      </c>
      <c r="AZ328" s="129">
        <f t="shared" si="141"/>
        <v>0</v>
      </c>
      <c r="BA328" s="263">
        <f>IFERROR(IF(VLOOKUP($D328,Listen!$A$2:$F$45,6,0)="Ja",AX328-MAX(AY328:AZ328),AX328-AY328),0)</f>
        <v>0</v>
      </c>
      <c r="BB328" s="262">
        <f t="shared" si="142"/>
        <v>0</v>
      </c>
      <c r="BC328" s="129">
        <f t="shared" si="132"/>
        <v>0</v>
      </c>
      <c r="BD328" s="129">
        <f t="shared" si="143"/>
        <v>0</v>
      </c>
      <c r="BE328" s="263">
        <f>IFERROR(IF(VLOOKUP($D328,Listen!$A$2:$F$45,6,0)="Ja",BB328-MAX(BC328:BD328),BB328-BC328),0)</f>
        <v>0</v>
      </c>
    </row>
    <row r="329" spans="1:57" x14ac:dyDescent="0.25">
      <c r="A329" s="189">
        <v>325</v>
      </c>
      <c r="B329" s="135" t="str">
        <f>IF(AND(E329&lt;&gt;0,D329&lt;&gt;0,F329&lt;&gt;0),IF(C329&lt;&gt;0,CONCATENATE(C329,"-AGr",VLOOKUP(D329,Listen!$A$2:$D$45,4,FALSE),"-",E329,"-",F329,),CONCATENATE("AGr",VLOOKUP(D329,Listen!$A$2:$D$45,4,FALSE),"-",E329,"-",F329)),"keine vollständige ID")</f>
        <v>keine vollständige ID</v>
      </c>
      <c r="C329" s="126"/>
      <c r="D329" s="275"/>
      <c r="E329" s="33"/>
      <c r="F329" s="130"/>
      <c r="G329" s="16"/>
      <c r="H329" s="16"/>
      <c r="I329" s="16"/>
      <c r="J329" s="16"/>
      <c r="K329" s="16"/>
      <c r="L329" s="94">
        <f>IF(E329&gt;A_Stammdaten!$B$10,0,G329+H329-J329)</f>
        <v>0</v>
      </c>
      <c r="M329" s="16"/>
      <c r="N329" s="16"/>
      <c r="O329" s="16"/>
      <c r="P329" s="54">
        <f t="shared" si="120"/>
        <v>0</v>
      </c>
      <c r="Q329" s="33"/>
      <c r="R329" s="33"/>
      <c r="S329" s="33"/>
      <c r="T329" s="33"/>
      <c r="U329" s="33"/>
      <c r="V329" s="33"/>
      <c r="W329" s="55" t="str">
        <f t="shared" si="121"/>
        <v>-</v>
      </c>
      <c r="X329" s="55" t="str">
        <f t="shared" si="122"/>
        <v>-</v>
      </c>
      <c r="Y329" s="55">
        <f>IF(ISBLANK($D329),0,VLOOKUP($D329,Listen!$A$2:$C$45,2,FALSE))</f>
        <v>0</v>
      </c>
      <c r="Z329" s="55">
        <f>IF(ISBLANK($D329),0,VLOOKUP($D329,Listen!$A$2:$C$45,3,FALSE))</f>
        <v>0</v>
      </c>
      <c r="AA329" s="45">
        <f t="shared" si="133"/>
        <v>0</v>
      </c>
      <c r="AB329" s="45">
        <f t="shared" si="133"/>
        <v>0</v>
      </c>
      <c r="AC329" s="45">
        <f>IFERROR(IF(OR($R329&lt;&gt;"Ja",VLOOKUP($D329,Listen!$A$2:$F$45,5,0)="Nein",E329&lt;IF(D329="LNG Anbindungsanlagen gemäß separater Festlegung",2022,2023)),$Y329,$W329),0)</f>
        <v>0</v>
      </c>
      <c r="AD329" s="45">
        <f>IFERROR(IF(OR($R329&lt;&gt;"Ja",VLOOKUP($D329,Listen!$A$2:$F$45,5,0)="Nein",E329&lt;IF(D329="LNG Anbindungsanlagen gemäß separater Festlegung",2022,2023)),$Y329,$W329),0)</f>
        <v>0</v>
      </c>
      <c r="AE329" s="45">
        <f>IFERROR(IF(OR($S329&lt;&gt;"Ja",VLOOKUP($D329,Listen!$A$2:$F$45,6,0)="Nein"),$Y329,$X329),0)</f>
        <v>0</v>
      </c>
      <c r="AF329" s="45">
        <f>IFERROR(IF(OR($S329&lt;&gt;"Ja",VLOOKUP($D329,Listen!$A$2:$F$45,6,0)="Nein"),$Y329,$X329),0)</f>
        <v>0</v>
      </c>
      <c r="AG329" s="45">
        <f>IFERROR(IF(OR($S329&lt;&gt;"Ja",VLOOKUP($D329,Listen!$A$2:$F$45,6,0)="Nein"),$Y329,$X329),0)</f>
        <v>0</v>
      </c>
      <c r="AH329" s="47">
        <f t="shared" si="134"/>
        <v>0</v>
      </c>
      <c r="AI329" s="122">
        <f>IFERROR(IF(VLOOKUP($D329,Listen!$A$2:$F$45,6,0)="Ja",MAX(BC329:BD329),D_SAV!$BC329),0)</f>
        <v>0</v>
      </c>
      <c r="AJ329" s="47">
        <f t="shared" si="135"/>
        <v>0</v>
      </c>
      <c r="AL329" s="262">
        <f t="shared" si="136"/>
        <v>0</v>
      </c>
      <c r="AM329" s="129">
        <f t="shared" si="123"/>
        <v>0</v>
      </c>
      <c r="AN329" s="263">
        <f t="shared" si="137"/>
        <v>0</v>
      </c>
      <c r="AO329" s="262">
        <f t="shared" si="124"/>
        <v>0</v>
      </c>
      <c r="AP329" s="129">
        <f t="shared" si="125"/>
        <v>0</v>
      </c>
      <c r="AQ329" s="263">
        <f t="shared" si="138"/>
        <v>0</v>
      </c>
      <c r="AR329" s="262">
        <f t="shared" si="126"/>
        <v>0</v>
      </c>
      <c r="AS329" s="129">
        <f t="shared" si="127"/>
        <v>0</v>
      </c>
      <c r="AT329" s="263">
        <f t="shared" si="139"/>
        <v>0</v>
      </c>
      <c r="AU329" s="262">
        <f t="shared" si="128"/>
        <v>0</v>
      </c>
      <c r="AV329" s="129">
        <f t="shared" si="129"/>
        <v>0</v>
      </c>
      <c r="AW329" s="263">
        <f t="shared" si="140"/>
        <v>0</v>
      </c>
      <c r="AX329" s="262">
        <f t="shared" si="130"/>
        <v>0</v>
      </c>
      <c r="AY329" s="129">
        <f t="shared" si="131"/>
        <v>0</v>
      </c>
      <c r="AZ329" s="129">
        <f t="shared" si="141"/>
        <v>0</v>
      </c>
      <c r="BA329" s="263">
        <f>IFERROR(IF(VLOOKUP($D329,Listen!$A$2:$F$45,6,0)="Ja",AX329-MAX(AY329:AZ329),AX329-AY329),0)</f>
        <v>0</v>
      </c>
      <c r="BB329" s="262">
        <f t="shared" si="142"/>
        <v>0</v>
      </c>
      <c r="BC329" s="129">
        <f t="shared" si="132"/>
        <v>0</v>
      </c>
      <c r="BD329" s="129">
        <f t="shared" si="143"/>
        <v>0</v>
      </c>
      <c r="BE329" s="263">
        <f>IFERROR(IF(VLOOKUP($D329,Listen!$A$2:$F$45,6,0)="Ja",BB329-MAX(BC329:BD329),BB329-BC329),0)</f>
        <v>0</v>
      </c>
    </row>
    <row r="330" spans="1:57" x14ac:dyDescent="0.25">
      <c r="A330" s="189">
        <v>326</v>
      </c>
      <c r="B330" s="135" t="str">
        <f>IF(AND(E330&lt;&gt;0,D330&lt;&gt;0,F330&lt;&gt;0),IF(C330&lt;&gt;0,CONCATENATE(C330,"-AGr",VLOOKUP(D330,Listen!$A$2:$D$45,4,FALSE),"-",E330,"-",F330,),CONCATENATE("AGr",VLOOKUP(D330,Listen!$A$2:$D$45,4,FALSE),"-",E330,"-",F330)),"keine vollständige ID")</f>
        <v>keine vollständige ID</v>
      </c>
      <c r="C330" s="126"/>
      <c r="D330" s="275"/>
      <c r="E330" s="33"/>
      <c r="F330" s="130"/>
      <c r="G330" s="16"/>
      <c r="H330" s="16"/>
      <c r="I330" s="16"/>
      <c r="J330" s="16"/>
      <c r="K330" s="16"/>
      <c r="L330" s="94">
        <f>IF(E330&gt;A_Stammdaten!$B$10,0,G330+H330-J330)</f>
        <v>0</v>
      </c>
      <c r="M330" s="16"/>
      <c r="N330" s="16"/>
      <c r="O330" s="16"/>
      <c r="P330" s="54">
        <f t="shared" si="120"/>
        <v>0</v>
      </c>
      <c r="Q330" s="33"/>
      <c r="R330" s="33"/>
      <c r="S330" s="33"/>
      <c r="T330" s="33"/>
      <c r="U330" s="33"/>
      <c r="V330" s="33"/>
      <c r="W330" s="55" t="str">
        <f t="shared" si="121"/>
        <v>-</v>
      </c>
      <c r="X330" s="55" t="str">
        <f t="shared" si="122"/>
        <v>-</v>
      </c>
      <c r="Y330" s="55">
        <f>IF(ISBLANK($D330),0,VLOOKUP($D330,Listen!$A$2:$C$45,2,FALSE))</f>
        <v>0</v>
      </c>
      <c r="Z330" s="55">
        <f>IF(ISBLANK($D330),0,VLOOKUP($D330,Listen!$A$2:$C$45,3,FALSE))</f>
        <v>0</v>
      </c>
      <c r="AA330" s="45">
        <f t="shared" si="133"/>
        <v>0</v>
      </c>
      <c r="AB330" s="45">
        <f t="shared" si="133"/>
        <v>0</v>
      </c>
      <c r="AC330" s="45">
        <f>IFERROR(IF(OR($R330&lt;&gt;"Ja",VLOOKUP($D330,Listen!$A$2:$F$45,5,0)="Nein",E330&lt;IF(D330="LNG Anbindungsanlagen gemäß separater Festlegung",2022,2023)),$Y330,$W330),0)</f>
        <v>0</v>
      </c>
      <c r="AD330" s="45">
        <f>IFERROR(IF(OR($R330&lt;&gt;"Ja",VLOOKUP($D330,Listen!$A$2:$F$45,5,0)="Nein",E330&lt;IF(D330="LNG Anbindungsanlagen gemäß separater Festlegung",2022,2023)),$Y330,$W330),0)</f>
        <v>0</v>
      </c>
      <c r="AE330" s="45">
        <f>IFERROR(IF(OR($S330&lt;&gt;"Ja",VLOOKUP($D330,Listen!$A$2:$F$45,6,0)="Nein"),$Y330,$X330),0)</f>
        <v>0</v>
      </c>
      <c r="AF330" s="45">
        <f>IFERROR(IF(OR($S330&lt;&gt;"Ja",VLOOKUP($D330,Listen!$A$2:$F$45,6,0)="Nein"),$Y330,$X330),0)</f>
        <v>0</v>
      </c>
      <c r="AG330" s="45">
        <f>IFERROR(IF(OR($S330&lt;&gt;"Ja",VLOOKUP($D330,Listen!$A$2:$F$45,6,0)="Nein"),$Y330,$X330),0)</f>
        <v>0</v>
      </c>
      <c r="AH330" s="47">
        <f t="shared" si="134"/>
        <v>0</v>
      </c>
      <c r="AI330" s="122">
        <f>IFERROR(IF(VLOOKUP($D330,Listen!$A$2:$F$45,6,0)="Ja",MAX(BC330:BD330),D_SAV!$BC330),0)</f>
        <v>0</v>
      </c>
      <c r="AJ330" s="47">
        <f t="shared" si="135"/>
        <v>0</v>
      </c>
      <c r="AL330" s="262">
        <f t="shared" si="136"/>
        <v>0</v>
      </c>
      <c r="AM330" s="129">
        <f t="shared" si="123"/>
        <v>0</v>
      </c>
      <c r="AN330" s="263">
        <f t="shared" si="137"/>
        <v>0</v>
      </c>
      <c r="AO330" s="262">
        <f t="shared" si="124"/>
        <v>0</v>
      </c>
      <c r="AP330" s="129">
        <f t="shared" si="125"/>
        <v>0</v>
      </c>
      <c r="AQ330" s="263">
        <f t="shared" si="138"/>
        <v>0</v>
      </c>
      <c r="AR330" s="262">
        <f t="shared" si="126"/>
        <v>0</v>
      </c>
      <c r="AS330" s="129">
        <f t="shared" si="127"/>
        <v>0</v>
      </c>
      <c r="AT330" s="263">
        <f t="shared" si="139"/>
        <v>0</v>
      </c>
      <c r="AU330" s="262">
        <f t="shared" si="128"/>
        <v>0</v>
      </c>
      <c r="AV330" s="129">
        <f t="shared" si="129"/>
        <v>0</v>
      </c>
      <c r="AW330" s="263">
        <f t="shared" si="140"/>
        <v>0</v>
      </c>
      <c r="AX330" s="262">
        <f t="shared" si="130"/>
        <v>0</v>
      </c>
      <c r="AY330" s="129">
        <f t="shared" si="131"/>
        <v>0</v>
      </c>
      <c r="AZ330" s="129">
        <f t="shared" si="141"/>
        <v>0</v>
      </c>
      <c r="BA330" s="263">
        <f>IFERROR(IF(VLOOKUP($D330,Listen!$A$2:$F$45,6,0)="Ja",AX330-MAX(AY330:AZ330),AX330-AY330),0)</f>
        <v>0</v>
      </c>
      <c r="BB330" s="262">
        <f t="shared" si="142"/>
        <v>0</v>
      </c>
      <c r="BC330" s="129">
        <f t="shared" si="132"/>
        <v>0</v>
      </c>
      <c r="BD330" s="129">
        <f t="shared" si="143"/>
        <v>0</v>
      </c>
      <c r="BE330" s="263">
        <f>IFERROR(IF(VLOOKUP($D330,Listen!$A$2:$F$45,6,0)="Ja",BB330-MAX(BC330:BD330),BB330-BC330),0)</f>
        <v>0</v>
      </c>
    </row>
    <row r="331" spans="1:57" x14ac:dyDescent="0.25">
      <c r="A331" s="189">
        <v>327</v>
      </c>
      <c r="B331" s="135" t="str">
        <f>IF(AND(E331&lt;&gt;0,D331&lt;&gt;0,F331&lt;&gt;0),IF(C331&lt;&gt;0,CONCATENATE(C331,"-AGr",VLOOKUP(D331,Listen!$A$2:$D$45,4,FALSE),"-",E331,"-",F331,),CONCATENATE("AGr",VLOOKUP(D331,Listen!$A$2:$D$45,4,FALSE),"-",E331,"-",F331)),"keine vollständige ID")</f>
        <v>keine vollständige ID</v>
      </c>
      <c r="C331" s="126"/>
      <c r="D331" s="275"/>
      <c r="E331" s="33"/>
      <c r="F331" s="130"/>
      <c r="G331" s="16"/>
      <c r="H331" s="16"/>
      <c r="I331" s="16"/>
      <c r="J331" s="16"/>
      <c r="K331" s="16"/>
      <c r="L331" s="94">
        <f>IF(E331&gt;A_Stammdaten!$B$10,0,G331+H331-J331)</f>
        <v>0</v>
      </c>
      <c r="M331" s="16"/>
      <c r="N331" s="16"/>
      <c r="O331" s="16"/>
      <c r="P331" s="54">
        <f t="shared" si="120"/>
        <v>0</v>
      </c>
      <c r="Q331" s="33"/>
      <c r="R331" s="33"/>
      <c r="S331" s="33"/>
      <c r="T331" s="33"/>
      <c r="U331" s="33"/>
      <c r="V331" s="33"/>
      <c r="W331" s="55" t="str">
        <f t="shared" si="121"/>
        <v>-</v>
      </c>
      <c r="X331" s="55" t="str">
        <f t="shared" si="122"/>
        <v>-</v>
      </c>
      <c r="Y331" s="55">
        <f>IF(ISBLANK($D331),0,VLOOKUP($D331,Listen!$A$2:$C$45,2,FALSE))</f>
        <v>0</v>
      </c>
      <c r="Z331" s="55">
        <f>IF(ISBLANK($D331),0,VLOOKUP($D331,Listen!$A$2:$C$45,3,FALSE))</f>
        <v>0</v>
      </c>
      <c r="AA331" s="45">
        <f t="shared" si="133"/>
        <v>0</v>
      </c>
      <c r="AB331" s="45">
        <f t="shared" si="133"/>
        <v>0</v>
      </c>
      <c r="AC331" s="45">
        <f>IFERROR(IF(OR($R331&lt;&gt;"Ja",VLOOKUP($D331,Listen!$A$2:$F$45,5,0)="Nein",E331&lt;IF(D331="LNG Anbindungsanlagen gemäß separater Festlegung",2022,2023)),$Y331,$W331),0)</f>
        <v>0</v>
      </c>
      <c r="AD331" s="45">
        <f>IFERROR(IF(OR($R331&lt;&gt;"Ja",VLOOKUP($D331,Listen!$A$2:$F$45,5,0)="Nein",E331&lt;IF(D331="LNG Anbindungsanlagen gemäß separater Festlegung",2022,2023)),$Y331,$W331),0)</f>
        <v>0</v>
      </c>
      <c r="AE331" s="45">
        <f>IFERROR(IF(OR($S331&lt;&gt;"Ja",VLOOKUP($D331,Listen!$A$2:$F$45,6,0)="Nein"),$Y331,$X331),0)</f>
        <v>0</v>
      </c>
      <c r="AF331" s="45">
        <f>IFERROR(IF(OR($S331&lt;&gt;"Ja",VLOOKUP($D331,Listen!$A$2:$F$45,6,0)="Nein"),$Y331,$X331),0)</f>
        <v>0</v>
      </c>
      <c r="AG331" s="45">
        <f>IFERROR(IF(OR($S331&lt;&gt;"Ja",VLOOKUP($D331,Listen!$A$2:$F$45,6,0)="Nein"),$Y331,$X331),0)</f>
        <v>0</v>
      </c>
      <c r="AH331" s="47">
        <f t="shared" si="134"/>
        <v>0</v>
      </c>
      <c r="AI331" s="122">
        <f>IFERROR(IF(VLOOKUP($D331,Listen!$A$2:$F$45,6,0)="Ja",MAX(BC331:BD331),D_SAV!$BC331),0)</f>
        <v>0</v>
      </c>
      <c r="AJ331" s="47">
        <f t="shared" si="135"/>
        <v>0</v>
      </c>
      <c r="AL331" s="262">
        <f t="shared" si="136"/>
        <v>0</v>
      </c>
      <c r="AM331" s="129">
        <f t="shared" si="123"/>
        <v>0</v>
      </c>
      <c r="AN331" s="263">
        <f t="shared" si="137"/>
        <v>0</v>
      </c>
      <c r="AO331" s="262">
        <f t="shared" si="124"/>
        <v>0</v>
      </c>
      <c r="AP331" s="129">
        <f t="shared" si="125"/>
        <v>0</v>
      </c>
      <c r="AQ331" s="263">
        <f t="shared" si="138"/>
        <v>0</v>
      </c>
      <c r="AR331" s="262">
        <f t="shared" si="126"/>
        <v>0</v>
      </c>
      <c r="AS331" s="129">
        <f t="shared" si="127"/>
        <v>0</v>
      </c>
      <c r="AT331" s="263">
        <f t="shared" si="139"/>
        <v>0</v>
      </c>
      <c r="AU331" s="262">
        <f t="shared" si="128"/>
        <v>0</v>
      </c>
      <c r="AV331" s="129">
        <f t="shared" si="129"/>
        <v>0</v>
      </c>
      <c r="AW331" s="263">
        <f t="shared" si="140"/>
        <v>0</v>
      </c>
      <c r="AX331" s="262">
        <f t="shared" si="130"/>
        <v>0</v>
      </c>
      <c r="AY331" s="129">
        <f t="shared" si="131"/>
        <v>0</v>
      </c>
      <c r="AZ331" s="129">
        <f t="shared" si="141"/>
        <v>0</v>
      </c>
      <c r="BA331" s="263">
        <f>IFERROR(IF(VLOOKUP($D331,Listen!$A$2:$F$45,6,0)="Ja",AX331-MAX(AY331:AZ331),AX331-AY331),0)</f>
        <v>0</v>
      </c>
      <c r="BB331" s="262">
        <f t="shared" si="142"/>
        <v>0</v>
      </c>
      <c r="BC331" s="129">
        <f t="shared" si="132"/>
        <v>0</v>
      </c>
      <c r="BD331" s="129">
        <f t="shared" si="143"/>
        <v>0</v>
      </c>
      <c r="BE331" s="263">
        <f>IFERROR(IF(VLOOKUP($D331,Listen!$A$2:$F$45,6,0)="Ja",BB331-MAX(BC331:BD331),BB331-BC331),0)</f>
        <v>0</v>
      </c>
    </row>
    <row r="332" spans="1:57" x14ac:dyDescent="0.25">
      <c r="A332" s="189">
        <v>328</v>
      </c>
      <c r="B332" s="135" t="str">
        <f>IF(AND(E332&lt;&gt;0,D332&lt;&gt;0,F332&lt;&gt;0),IF(C332&lt;&gt;0,CONCATENATE(C332,"-AGr",VLOOKUP(D332,Listen!$A$2:$D$45,4,FALSE),"-",E332,"-",F332,),CONCATENATE("AGr",VLOOKUP(D332,Listen!$A$2:$D$45,4,FALSE),"-",E332,"-",F332)),"keine vollständige ID")</f>
        <v>keine vollständige ID</v>
      </c>
      <c r="C332" s="126"/>
      <c r="D332" s="275"/>
      <c r="E332" s="33"/>
      <c r="F332" s="130"/>
      <c r="G332" s="16"/>
      <c r="H332" s="16"/>
      <c r="I332" s="16"/>
      <c r="J332" s="16"/>
      <c r="K332" s="16"/>
      <c r="L332" s="94">
        <f>IF(E332&gt;A_Stammdaten!$B$10,0,G332+H332-J332)</f>
        <v>0</v>
      </c>
      <c r="M332" s="16"/>
      <c r="N332" s="16"/>
      <c r="O332" s="16"/>
      <c r="P332" s="54">
        <f t="shared" si="120"/>
        <v>0</v>
      </c>
      <c r="Q332" s="33"/>
      <c r="R332" s="33"/>
      <c r="S332" s="33"/>
      <c r="T332" s="33"/>
      <c r="U332" s="33"/>
      <c r="V332" s="33"/>
      <c r="W332" s="55" t="str">
        <f t="shared" si="121"/>
        <v>-</v>
      </c>
      <c r="X332" s="55" t="str">
        <f t="shared" si="122"/>
        <v>-</v>
      </c>
      <c r="Y332" s="55">
        <f>IF(ISBLANK($D332),0,VLOOKUP($D332,Listen!$A$2:$C$45,2,FALSE))</f>
        <v>0</v>
      </c>
      <c r="Z332" s="55">
        <f>IF(ISBLANK($D332),0,VLOOKUP($D332,Listen!$A$2:$C$45,3,FALSE))</f>
        <v>0</v>
      </c>
      <c r="AA332" s="45">
        <f t="shared" si="133"/>
        <v>0</v>
      </c>
      <c r="AB332" s="45">
        <f t="shared" si="133"/>
        <v>0</v>
      </c>
      <c r="AC332" s="45">
        <f>IFERROR(IF(OR($R332&lt;&gt;"Ja",VLOOKUP($D332,Listen!$A$2:$F$45,5,0)="Nein",E332&lt;IF(D332="LNG Anbindungsanlagen gemäß separater Festlegung",2022,2023)),$Y332,$W332),0)</f>
        <v>0</v>
      </c>
      <c r="AD332" s="45">
        <f>IFERROR(IF(OR($R332&lt;&gt;"Ja",VLOOKUP($D332,Listen!$A$2:$F$45,5,0)="Nein",E332&lt;IF(D332="LNG Anbindungsanlagen gemäß separater Festlegung",2022,2023)),$Y332,$W332),0)</f>
        <v>0</v>
      </c>
      <c r="AE332" s="45">
        <f>IFERROR(IF(OR($S332&lt;&gt;"Ja",VLOOKUP($D332,Listen!$A$2:$F$45,6,0)="Nein"),$Y332,$X332),0)</f>
        <v>0</v>
      </c>
      <c r="AF332" s="45">
        <f>IFERROR(IF(OR($S332&lt;&gt;"Ja",VLOOKUP($D332,Listen!$A$2:$F$45,6,0)="Nein"),$Y332,$X332),0)</f>
        <v>0</v>
      </c>
      <c r="AG332" s="45">
        <f>IFERROR(IF(OR($S332&lt;&gt;"Ja",VLOOKUP($D332,Listen!$A$2:$F$45,6,0)="Nein"),$Y332,$X332),0)</f>
        <v>0</v>
      </c>
      <c r="AH332" s="47">
        <f t="shared" si="134"/>
        <v>0</v>
      </c>
      <c r="AI332" s="122">
        <f>IFERROR(IF(VLOOKUP($D332,Listen!$A$2:$F$45,6,0)="Ja",MAX(BC332:BD332),D_SAV!$BC332),0)</f>
        <v>0</v>
      </c>
      <c r="AJ332" s="47">
        <f t="shared" si="135"/>
        <v>0</v>
      </c>
      <c r="AL332" s="262">
        <f t="shared" si="136"/>
        <v>0</v>
      </c>
      <c r="AM332" s="129">
        <f t="shared" si="123"/>
        <v>0</v>
      </c>
      <c r="AN332" s="263">
        <f t="shared" si="137"/>
        <v>0</v>
      </c>
      <c r="AO332" s="262">
        <f t="shared" si="124"/>
        <v>0</v>
      </c>
      <c r="AP332" s="129">
        <f t="shared" si="125"/>
        <v>0</v>
      </c>
      <c r="AQ332" s="263">
        <f t="shared" si="138"/>
        <v>0</v>
      </c>
      <c r="AR332" s="262">
        <f t="shared" si="126"/>
        <v>0</v>
      </c>
      <c r="AS332" s="129">
        <f t="shared" si="127"/>
        <v>0</v>
      </c>
      <c r="AT332" s="263">
        <f t="shared" si="139"/>
        <v>0</v>
      </c>
      <c r="AU332" s="262">
        <f t="shared" si="128"/>
        <v>0</v>
      </c>
      <c r="AV332" s="129">
        <f t="shared" si="129"/>
        <v>0</v>
      </c>
      <c r="AW332" s="263">
        <f t="shared" si="140"/>
        <v>0</v>
      </c>
      <c r="AX332" s="262">
        <f t="shared" si="130"/>
        <v>0</v>
      </c>
      <c r="AY332" s="129">
        <f t="shared" si="131"/>
        <v>0</v>
      </c>
      <c r="AZ332" s="129">
        <f t="shared" si="141"/>
        <v>0</v>
      </c>
      <c r="BA332" s="263">
        <f>IFERROR(IF(VLOOKUP($D332,Listen!$A$2:$F$45,6,0)="Ja",AX332-MAX(AY332:AZ332),AX332-AY332),0)</f>
        <v>0</v>
      </c>
      <c r="BB332" s="262">
        <f t="shared" si="142"/>
        <v>0</v>
      </c>
      <c r="BC332" s="129">
        <f t="shared" si="132"/>
        <v>0</v>
      </c>
      <c r="BD332" s="129">
        <f t="shared" si="143"/>
        <v>0</v>
      </c>
      <c r="BE332" s="263">
        <f>IFERROR(IF(VLOOKUP($D332,Listen!$A$2:$F$45,6,0)="Ja",BB332-MAX(BC332:BD332),BB332-BC332),0)</f>
        <v>0</v>
      </c>
    </row>
    <row r="333" spans="1:57" x14ac:dyDescent="0.25">
      <c r="A333" s="189">
        <v>329</v>
      </c>
      <c r="B333" s="135" t="str">
        <f>IF(AND(E333&lt;&gt;0,D333&lt;&gt;0,F333&lt;&gt;0),IF(C333&lt;&gt;0,CONCATENATE(C333,"-AGr",VLOOKUP(D333,Listen!$A$2:$D$45,4,FALSE),"-",E333,"-",F333,),CONCATENATE("AGr",VLOOKUP(D333,Listen!$A$2:$D$45,4,FALSE),"-",E333,"-",F333)),"keine vollständige ID")</f>
        <v>keine vollständige ID</v>
      </c>
      <c r="C333" s="126"/>
      <c r="D333" s="275"/>
      <c r="E333" s="33"/>
      <c r="F333" s="130"/>
      <c r="G333" s="16"/>
      <c r="H333" s="16"/>
      <c r="I333" s="16"/>
      <c r="J333" s="16"/>
      <c r="K333" s="16"/>
      <c r="L333" s="94">
        <f>IF(E333&gt;A_Stammdaten!$B$10,0,G333+H333-J333)</f>
        <v>0</v>
      </c>
      <c r="M333" s="16"/>
      <c r="N333" s="16"/>
      <c r="O333" s="16"/>
      <c r="P333" s="54">
        <f t="shared" si="120"/>
        <v>0</v>
      </c>
      <c r="Q333" s="33"/>
      <c r="R333" s="33"/>
      <c r="S333" s="33"/>
      <c r="T333" s="33"/>
      <c r="U333" s="33"/>
      <c r="V333" s="33"/>
      <c r="W333" s="55" t="str">
        <f t="shared" si="121"/>
        <v>-</v>
      </c>
      <c r="X333" s="55" t="str">
        <f t="shared" si="122"/>
        <v>-</v>
      </c>
      <c r="Y333" s="55">
        <f>IF(ISBLANK($D333),0,VLOOKUP($D333,Listen!$A$2:$C$45,2,FALSE))</f>
        <v>0</v>
      </c>
      <c r="Z333" s="55">
        <f>IF(ISBLANK($D333),0,VLOOKUP($D333,Listen!$A$2:$C$45,3,FALSE))</f>
        <v>0</v>
      </c>
      <c r="AA333" s="45">
        <f t="shared" si="133"/>
        <v>0</v>
      </c>
      <c r="AB333" s="45">
        <f t="shared" si="133"/>
        <v>0</v>
      </c>
      <c r="AC333" s="45">
        <f>IFERROR(IF(OR($R333&lt;&gt;"Ja",VLOOKUP($D333,Listen!$A$2:$F$45,5,0)="Nein",E333&lt;IF(D333="LNG Anbindungsanlagen gemäß separater Festlegung",2022,2023)),$Y333,$W333),0)</f>
        <v>0</v>
      </c>
      <c r="AD333" s="45">
        <f>IFERROR(IF(OR($R333&lt;&gt;"Ja",VLOOKUP($D333,Listen!$A$2:$F$45,5,0)="Nein",E333&lt;IF(D333="LNG Anbindungsanlagen gemäß separater Festlegung",2022,2023)),$Y333,$W333),0)</f>
        <v>0</v>
      </c>
      <c r="AE333" s="45">
        <f>IFERROR(IF(OR($S333&lt;&gt;"Ja",VLOOKUP($D333,Listen!$A$2:$F$45,6,0)="Nein"),$Y333,$X333),0)</f>
        <v>0</v>
      </c>
      <c r="AF333" s="45">
        <f>IFERROR(IF(OR($S333&lt;&gt;"Ja",VLOOKUP($D333,Listen!$A$2:$F$45,6,0)="Nein"),$Y333,$X333),0)</f>
        <v>0</v>
      </c>
      <c r="AG333" s="45">
        <f>IFERROR(IF(OR($S333&lt;&gt;"Ja",VLOOKUP($D333,Listen!$A$2:$F$45,6,0)="Nein"),$Y333,$X333),0)</f>
        <v>0</v>
      </c>
      <c r="AH333" s="47">
        <f t="shared" si="134"/>
        <v>0</v>
      </c>
      <c r="AI333" s="122">
        <f>IFERROR(IF(VLOOKUP($D333,Listen!$A$2:$F$45,6,0)="Ja",MAX(BC333:BD333),D_SAV!$BC333),0)</f>
        <v>0</v>
      </c>
      <c r="AJ333" s="47">
        <f t="shared" si="135"/>
        <v>0</v>
      </c>
      <c r="AL333" s="262">
        <f t="shared" si="136"/>
        <v>0</v>
      </c>
      <c r="AM333" s="129">
        <f t="shared" si="123"/>
        <v>0</v>
      </c>
      <c r="AN333" s="263">
        <f t="shared" si="137"/>
        <v>0</v>
      </c>
      <c r="AO333" s="262">
        <f t="shared" si="124"/>
        <v>0</v>
      </c>
      <c r="AP333" s="129">
        <f t="shared" si="125"/>
        <v>0</v>
      </c>
      <c r="AQ333" s="263">
        <f t="shared" si="138"/>
        <v>0</v>
      </c>
      <c r="AR333" s="262">
        <f t="shared" si="126"/>
        <v>0</v>
      </c>
      <c r="AS333" s="129">
        <f t="shared" si="127"/>
        <v>0</v>
      </c>
      <c r="AT333" s="263">
        <f t="shared" si="139"/>
        <v>0</v>
      </c>
      <c r="AU333" s="262">
        <f t="shared" si="128"/>
        <v>0</v>
      </c>
      <c r="AV333" s="129">
        <f t="shared" si="129"/>
        <v>0</v>
      </c>
      <c r="AW333" s="263">
        <f t="shared" si="140"/>
        <v>0</v>
      </c>
      <c r="AX333" s="262">
        <f t="shared" si="130"/>
        <v>0</v>
      </c>
      <c r="AY333" s="129">
        <f t="shared" si="131"/>
        <v>0</v>
      </c>
      <c r="AZ333" s="129">
        <f t="shared" si="141"/>
        <v>0</v>
      </c>
      <c r="BA333" s="263">
        <f>IFERROR(IF(VLOOKUP($D333,Listen!$A$2:$F$45,6,0)="Ja",AX333-MAX(AY333:AZ333),AX333-AY333),0)</f>
        <v>0</v>
      </c>
      <c r="BB333" s="262">
        <f t="shared" si="142"/>
        <v>0</v>
      </c>
      <c r="BC333" s="129">
        <f t="shared" si="132"/>
        <v>0</v>
      </c>
      <c r="BD333" s="129">
        <f t="shared" si="143"/>
        <v>0</v>
      </c>
      <c r="BE333" s="263">
        <f>IFERROR(IF(VLOOKUP($D333,Listen!$A$2:$F$45,6,0)="Ja",BB333-MAX(BC333:BD333),BB333-BC333),0)</f>
        <v>0</v>
      </c>
    </row>
    <row r="334" spans="1:57" x14ac:dyDescent="0.25">
      <c r="A334" s="189">
        <v>330</v>
      </c>
      <c r="B334" s="135" t="str">
        <f>IF(AND(E334&lt;&gt;0,D334&lt;&gt;0,F334&lt;&gt;0),IF(C334&lt;&gt;0,CONCATENATE(C334,"-AGr",VLOOKUP(D334,Listen!$A$2:$D$45,4,FALSE),"-",E334,"-",F334,),CONCATENATE("AGr",VLOOKUP(D334,Listen!$A$2:$D$45,4,FALSE),"-",E334,"-",F334)),"keine vollständige ID")</f>
        <v>keine vollständige ID</v>
      </c>
      <c r="C334" s="126"/>
      <c r="D334" s="275"/>
      <c r="E334" s="33"/>
      <c r="F334" s="130"/>
      <c r="G334" s="16"/>
      <c r="H334" s="16"/>
      <c r="I334" s="16"/>
      <c r="J334" s="16"/>
      <c r="K334" s="16"/>
      <c r="L334" s="94">
        <f>IF(E334&gt;A_Stammdaten!$B$10,0,G334+H334-J334)</f>
        <v>0</v>
      </c>
      <c r="M334" s="16"/>
      <c r="N334" s="16"/>
      <c r="O334" s="16"/>
      <c r="P334" s="54">
        <f t="shared" si="120"/>
        <v>0</v>
      </c>
      <c r="Q334" s="33"/>
      <c r="R334" s="33"/>
      <c r="S334" s="33"/>
      <c r="T334" s="33"/>
      <c r="U334" s="33"/>
      <c r="V334" s="33"/>
      <c r="W334" s="55" t="str">
        <f t="shared" si="121"/>
        <v>-</v>
      </c>
      <c r="X334" s="55" t="str">
        <f t="shared" si="122"/>
        <v>-</v>
      </c>
      <c r="Y334" s="55">
        <f>IF(ISBLANK($D334),0,VLOOKUP($D334,Listen!$A$2:$C$45,2,FALSE))</f>
        <v>0</v>
      </c>
      <c r="Z334" s="55">
        <f>IF(ISBLANK($D334),0,VLOOKUP($D334,Listen!$A$2:$C$45,3,FALSE))</f>
        <v>0</v>
      </c>
      <c r="AA334" s="45">
        <f t="shared" si="133"/>
        <v>0</v>
      </c>
      <c r="AB334" s="45">
        <f t="shared" si="133"/>
        <v>0</v>
      </c>
      <c r="AC334" s="45">
        <f>IFERROR(IF(OR($R334&lt;&gt;"Ja",VLOOKUP($D334,Listen!$A$2:$F$45,5,0)="Nein",E334&lt;IF(D334="LNG Anbindungsanlagen gemäß separater Festlegung",2022,2023)),$Y334,$W334),0)</f>
        <v>0</v>
      </c>
      <c r="AD334" s="45">
        <f>IFERROR(IF(OR($R334&lt;&gt;"Ja",VLOOKUP($D334,Listen!$A$2:$F$45,5,0)="Nein",E334&lt;IF(D334="LNG Anbindungsanlagen gemäß separater Festlegung",2022,2023)),$Y334,$W334),0)</f>
        <v>0</v>
      </c>
      <c r="AE334" s="45">
        <f>IFERROR(IF(OR($S334&lt;&gt;"Ja",VLOOKUP($D334,Listen!$A$2:$F$45,6,0)="Nein"),$Y334,$X334),0)</f>
        <v>0</v>
      </c>
      <c r="AF334" s="45">
        <f>IFERROR(IF(OR($S334&lt;&gt;"Ja",VLOOKUP($D334,Listen!$A$2:$F$45,6,0)="Nein"),$Y334,$X334),0)</f>
        <v>0</v>
      </c>
      <c r="AG334" s="45">
        <f>IFERROR(IF(OR($S334&lt;&gt;"Ja",VLOOKUP($D334,Listen!$A$2:$F$45,6,0)="Nein"),$Y334,$X334),0)</f>
        <v>0</v>
      </c>
      <c r="AH334" s="47">
        <f t="shared" si="134"/>
        <v>0</v>
      </c>
      <c r="AI334" s="122">
        <f>IFERROR(IF(VLOOKUP($D334,Listen!$A$2:$F$45,6,0)="Ja",MAX(BC334:BD334),D_SAV!$BC334),0)</f>
        <v>0</v>
      </c>
      <c r="AJ334" s="47">
        <f t="shared" si="135"/>
        <v>0</v>
      </c>
      <c r="AL334" s="262">
        <f t="shared" si="136"/>
        <v>0</v>
      </c>
      <c r="AM334" s="129">
        <f t="shared" si="123"/>
        <v>0</v>
      </c>
      <c r="AN334" s="263">
        <f t="shared" si="137"/>
        <v>0</v>
      </c>
      <c r="AO334" s="262">
        <f t="shared" si="124"/>
        <v>0</v>
      </c>
      <c r="AP334" s="129">
        <f t="shared" si="125"/>
        <v>0</v>
      </c>
      <c r="AQ334" s="263">
        <f t="shared" si="138"/>
        <v>0</v>
      </c>
      <c r="AR334" s="262">
        <f t="shared" si="126"/>
        <v>0</v>
      </c>
      <c r="AS334" s="129">
        <f t="shared" si="127"/>
        <v>0</v>
      </c>
      <c r="AT334" s="263">
        <f t="shared" si="139"/>
        <v>0</v>
      </c>
      <c r="AU334" s="262">
        <f t="shared" si="128"/>
        <v>0</v>
      </c>
      <c r="AV334" s="129">
        <f t="shared" si="129"/>
        <v>0</v>
      </c>
      <c r="AW334" s="263">
        <f t="shared" si="140"/>
        <v>0</v>
      </c>
      <c r="AX334" s="262">
        <f t="shared" si="130"/>
        <v>0</v>
      </c>
      <c r="AY334" s="129">
        <f t="shared" si="131"/>
        <v>0</v>
      </c>
      <c r="AZ334" s="129">
        <f t="shared" si="141"/>
        <v>0</v>
      </c>
      <c r="BA334" s="263">
        <f>IFERROR(IF(VLOOKUP($D334,Listen!$A$2:$F$45,6,0)="Ja",AX334-MAX(AY334:AZ334),AX334-AY334),0)</f>
        <v>0</v>
      </c>
      <c r="BB334" s="262">
        <f t="shared" si="142"/>
        <v>0</v>
      </c>
      <c r="BC334" s="129">
        <f t="shared" si="132"/>
        <v>0</v>
      </c>
      <c r="BD334" s="129">
        <f t="shared" si="143"/>
        <v>0</v>
      </c>
      <c r="BE334" s="263">
        <f>IFERROR(IF(VLOOKUP($D334,Listen!$A$2:$F$45,6,0)="Ja",BB334-MAX(BC334:BD334),BB334-BC334),0)</f>
        <v>0</v>
      </c>
    </row>
    <row r="335" spans="1:57" x14ac:dyDescent="0.25">
      <c r="A335" s="189">
        <v>331</v>
      </c>
      <c r="B335" s="135" t="str">
        <f>IF(AND(E335&lt;&gt;0,D335&lt;&gt;0,F335&lt;&gt;0),IF(C335&lt;&gt;0,CONCATENATE(C335,"-AGr",VLOOKUP(D335,Listen!$A$2:$D$45,4,FALSE),"-",E335,"-",F335,),CONCATENATE("AGr",VLOOKUP(D335,Listen!$A$2:$D$45,4,FALSE),"-",E335,"-",F335)),"keine vollständige ID")</f>
        <v>keine vollständige ID</v>
      </c>
      <c r="C335" s="126"/>
      <c r="D335" s="275"/>
      <c r="E335" s="33"/>
      <c r="F335" s="130"/>
      <c r="G335" s="16"/>
      <c r="H335" s="16"/>
      <c r="I335" s="16"/>
      <c r="J335" s="16"/>
      <c r="K335" s="16"/>
      <c r="L335" s="94">
        <f>IF(E335&gt;A_Stammdaten!$B$10,0,G335+H335-J335)</f>
        <v>0</v>
      </c>
      <c r="M335" s="16"/>
      <c r="N335" s="16"/>
      <c r="O335" s="16"/>
      <c r="P335" s="54">
        <f t="shared" si="120"/>
        <v>0</v>
      </c>
      <c r="Q335" s="33"/>
      <c r="R335" s="33"/>
      <c r="S335" s="33"/>
      <c r="T335" s="33"/>
      <c r="U335" s="33"/>
      <c r="V335" s="33"/>
      <c r="W335" s="55" t="str">
        <f t="shared" si="121"/>
        <v>-</v>
      </c>
      <c r="X335" s="55" t="str">
        <f t="shared" si="122"/>
        <v>-</v>
      </c>
      <c r="Y335" s="55">
        <f>IF(ISBLANK($D335),0,VLOOKUP($D335,Listen!$A$2:$C$45,2,FALSE))</f>
        <v>0</v>
      </c>
      <c r="Z335" s="55">
        <f>IF(ISBLANK($D335),0,VLOOKUP($D335,Listen!$A$2:$C$45,3,FALSE))</f>
        <v>0</v>
      </c>
      <c r="AA335" s="45">
        <f t="shared" si="133"/>
        <v>0</v>
      </c>
      <c r="AB335" s="45">
        <f t="shared" si="133"/>
        <v>0</v>
      </c>
      <c r="AC335" s="45">
        <f>IFERROR(IF(OR($R335&lt;&gt;"Ja",VLOOKUP($D335,Listen!$A$2:$F$45,5,0)="Nein",E335&lt;IF(D335="LNG Anbindungsanlagen gemäß separater Festlegung",2022,2023)),$Y335,$W335),0)</f>
        <v>0</v>
      </c>
      <c r="AD335" s="45">
        <f>IFERROR(IF(OR($R335&lt;&gt;"Ja",VLOOKUP($D335,Listen!$A$2:$F$45,5,0)="Nein",E335&lt;IF(D335="LNG Anbindungsanlagen gemäß separater Festlegung",2022,2023)),$Y335,$W335),0)</f>
        <v>0</v>
      </c>
      <c r="AE335" s="45">
        <f>IFERROR(IF(OR($S335&lt;&gt;"Ja",VLOOKUP($D335,Listen!$A$2:$F$45,6,0)="Nein"),$Y335,$X335),0)</f>
        <v>0</v>
      </c>
      <c r="AF335" s="45">
        <f>IFERROR(IF(OR($S335&lt;&gt;"Ja",VLOOKUP($D335,Listen!$A$2:$F$45,6,0)="Nein"),$Y335,$X335),0)</f>
        <v>0</v>
      </c>
      <c r="AG335" s="45">
        <f>IFERROR(IF(OR($S335&lt;&gt;"Ja",VLOOKUP($D335,Listen!$A$2:$F$45,6,0)="Nein"),$Y335,$X335),0)</f>
        <v>0</v>
      </c>
      <c r="AH335" s="47">
        <f t="shared" si="134"/>
        <v>0</v>
      </c>
      <c r="AI335" s="122">
        <f>IFERROR(IF(VLOOKUP($D335,Listen!$A$2:$F$45,6,0)="Ja",MAX(BC335:BD335),D_SAV!$BC335),0)</f>
        <v>0</v>
      </c>
      <c r="AJ335" s="47">
        <f t="shared" si="135"/>
        <v>0</v>
      </c>
      <c r="AL335" s="262">
        <f t="shared" si="136"/>
        <v>0</v>
      </c>
      <c r="AM335" s="129">
        <f t="shared" si="123"/>
        <v>0</v>
      </c>
      <c r="AN335" s="263">
        <f t="shared" si="137"/>
        <v>0</v>
      </c>
      <c r="AO335" s="262">
        <f t="shared" si="124"/>
        <v>0</v>
      </c>
      <c r="AP335" s="129">
        <f t="shared" si="125"/>
        <v>0</v>
      </c>
      <c r="AQ335" s="263">
        <f t="shared" si="138"/>
        <v>0</v>
      </c>
      <c r="AR335" s="262">
        <f t="shared" si="126"/>
        <v>0</v>
      </c>
      <c r="AS335" s="129">
        <f t="shared" si="127"/>
        <v>0</v>
      </c>
      <c r="AT335" s="263">
        <f t="shared" si="139"/>
        <v>0</v>
      </c>
      <c r="AU335" s="262">
        <f t="shared" si="128"/>
        <v>0</v>
      </c>
      <c r="AV335" s="129">
        <f t="shared" si="129"/>
        <v>0</v>
      </c>
      <c r="AW335" s="263">
        <f t="shared" si="140"/>
        <v>0</v>
      </c>
      <c r="AX335" s="262">
        <f t="shared" si="130"/>
        <v>0</v>
      </c>
      <c r="AY335" s="129">
        <f t="shared" si="131"/>
        <v>0</v>
      </c>
      <c r="AZ335" s="129">
        <f t="shared" si="141"/>
        <v>0</v>
      </c>
      <c r="BA335" s="263">
        <f>IFERROR(IF(VLOOKUP($D335,Listen!$A$2:$F$45,6,0)="Ja",AX335-MAX(AY335:AZ335),AX335-AY335),0)</f>
        <v>0</v>
      </c>
      <c r="BB335" s="262">
        <f t="shared" si="142"/>
        <v>0</v>
      </c>
      <c r="BC335" s="129">
        <f t="shared" si="132"/>
        <v>0</v>
      </c>
      <c r="BD335" s="129">
        <f t="shared" si="143"/>
        <v>0</v>
      </c>
      <c r="BE335" s="263">
        <f>IFERROR(IF(VLOOKUP($D335,Listen!$A$2:$F$45,6,0)="Ja",BB335-MAX(BC335:BD335),BB335-BC335),0)</f>
        <v>0</v>
      </c>
    </row>
    <row r="336" spans="1:57" x14ac:dyDescent="0.25">
      <c r="A336" s="189">
        <v>332</v>
      </c>
      <c r="B336" s="135" t="str">
        <f>IF(AND(E336&lt;&gt;0,D336&lt;&gt;0,F336&lt;&gt;0),IF(C336&lt;&gt;0,CONCATENATE(C336,"-AGr",VLOOKUP(D336,Listen!$A$2:$D$45,4,FALSE),"-",E336,"-",F336,),CONCATENATE("AGr",VLOOKUP(D336,Listen!$A$2:$D$45,4,FALSE),"-",E336,"-",F336)),"keine vollständige ID")</f>
        <v>keine vollständige ID</v>
      </c>
      <c r="C336" s="126"/>
      <c r="D336" s="275"/>
      <c r="E336" s="33"/>
      <c r="F336" s="130"/>
      <c r="G336" s="16"/>
      <c r="H336" s="16"/>
      <c r="I336" s="16"/>
      <c r="J336" s="16"/>
      <c r="K336" s="16"/>
      <c r="L336" s="94">
        <f>IF(E336&gt;A_Stammdaten!$B$10,0,G336+H336-J336)</f>
        <v>0</v>
      </c>
      <c r="M336" s="16"/>
      <c r="N336" s="16"/>
      <c r="O336" s="16"/>
      <c r="P336" s="54">
        <f t="shared" si="120"/>
        <v>0</v>
      </c>
      <c r="Q336" s="33"/>
      <c r="R336" s="33"/>
      <c r="S336" s="33"/>
      <c r="T336" s="33"/>
      <c r="U336" s="33"/>
      <c r="V336" s="33"/>
      <c r="W336" s="55" t="str">
        <f t="shared" si="121"/>
        <v>-</v>
      </c>
      <c r="X336" s="55" t="str">
        <f t="shared" si="122"/>
        <v>-</v>
      </c>
      <c r="Y336" s="55">
        <f>IF(ISBLANK($D336),0,VLOOKUP($D336,Listen!$A$2:$C$45,2,FALSE))</f>
        <v>0</v>
      </c>
      <c r="Z336" s="55">
        <f>IF(ISBLANK($D336),0,VLOOKUP($D336,Listen!$A$2:$C$45,3,FALSE))</f>
        <v>0</v>
      </c>
      <c r="AA336" s="45">
        <f t="shared" si="133"/>
        <v>0</v>
      </c>
      <c r="AB336" s="45">
        <f t="shared" si="133"/>
        <v>0</v>
      </c>
      <c r="AC336" s="45">
        <f>IFERROR(IF(OR($R336&lt;&gt;"Ja",VLOOKUP($D336,Listen!$A$2:$F$45,5,0)="Nein",E336&lt;IF(D336="LNG Anbindungsanlagen gemäß separater Festlegung",2022,2023)),$Y336,$W336),0)</f>
        <v>0</v>
      </c>
      <c r="AD336" s="45">
        <f>IFERROR(IF(OR($R336&lt;&gt;"Ja",VLOOKUP($D336,Listen!$A$2:$F$45,5,0)="Nein",E336&lt;IF(D336="LNG Anbindungsanlagen gemäß separater Festlegung",2022,2023)),$Y336,$W336),0)</f>
        <v>0</v>
      </c>
      <c r="AE336" s="45">
        <f>IFERROR(IF(OR($S336&lt;&gt;"Ja",VLOOKUP($D336,Listen!$A$2:$F$45,6,0)="Nein"),$Y336,$X336),0)</f>
        <v>0</v>
      </c>
      <c r="AF336" s="45">
        <f>IFERROR(IF(OR($S336&lt;&gt;"Ja",VLOOKUP($D336,Listen!$A$2:$F$45,6,0)="Nein"),$Y336,$X336),0)</f>
        <v>0</v>
      </c>
      <c r="AG336" s="45">
        <f>IFERROR(IF(OR($S336&lt;&gt;"Ja",VLOOKUP($D336,Listen!$A$2:$F$45,6,0)="Nein"),$Y336,$X336),0)</f>
        <v>0</v>
      </c>
      <c r="AH336" s="47">
        <f t="shared" si="134"/>
        <v>0</v>
      </c>
      <c r="AI336" s="122">
        <f>IFERROR(IF(VLOOKUP($D336,Listen!$A$2:$F$45,6,0)="Ja",MAX(BC336:BD336),D_SAV!$BC336),0)</f>
        <v>0</v>
      </c>
      <c r="AJ336" s="47">
        <f t="shared" si="135"/>
        <v>0</v>
      </c>
      <c r="AL336" s="262">
        <f t="shared" si="136"/>
        <v>0</v>
      </c>
      <c r="AM336" s="129">
        <f t="shared" si="123"/>
        <v>0</v>
      </c>
      <c r="AN336" s="263">
        <f t="shared" si="137"/>
        <v>0</v>
      </c>
      <c r="AO336" s="262">
        <f t="shared" si="124"/>
        <v>0</v>
      </c>
      <c r="AP336" s="129">
        <f t="shared" si="125"/>
        <v>0</v>
      </c>
      <c r="AQ336" s="263">
        <f t="shared" si="138"/>
        <v>0</v>
      </c>
      <c r="AR336" s="262">
        <f t="shared" si="126"/>
        <v>0</v>
      </c>
      <c r="AS336" s="129">
        <f t="shared" si="127"/>
        <v>0</v>
      </c>
      <c r="AT336" s="263">
        <f t="shared" si="139"/>
        <v>0</v>
      </c>
      <c r="AU336" s="262">
        <f t="shared" si="128"/>
        <v>0</v>
      </c>
      <c r="AV336" s="129">
        <f t="shared" si="129"/>
        <v>0</v>
      </c>
      <c r="AW336" s="263">
        <f t="shared" si="140"/>
        <v>0</v>
      </c>
      <c r="AX336" s="262">
        <f t="shared" si="130"/>
        <v>0</v>
      </c>
      <c r="AY336" s="129">
        <f t="shared" si="131"/>
        <v>0</v>
      </c>
      <c r="AZ336" s="129">
        <f t="shared" si="141"/>
        <v>0</v>
      </c>
      <c r="BA336" s="263">
        <f>IFERROR(IF(VLOOKUP($D336,Listen!$A$2:$F$45,6,0)="Ja",AX336-MAX(AY336:AZ336),AX336-AY336),0)</f>
        <v>0</v>
      </c>
      <c r="BB336" s="262">
        <f t="shared" si="142"/>
        <v>0</v>
      </c>
      <c r="BC336" s="129">
        <f t="shared" si="132"/>
        <v>0</v>
      </c>
      <c r="BD336" s="129">
        <f t="shared" si="143"/>
        <v>0</v>
      </c>
      <c r="BE336" s="263">
        <f>IFERROR(IF(VLOOKUP($D336,Listen!$A$2:$F$45,6,0)="Ja",BB336-MAX(BC336:BD336),BB336-BC336),0)</f>
        <v>0</v>
      </c>
    </row>
    <row r="337" spans="1:57" x14ac:dyDescent="0.25">
      <c r="A337" s="189">
        <v>333</v>
      </c>
      <c r="B337" s="135" t="str">
        <f>IF(AND(E337&lt;&gt;0,D337&lt;&gt;0,F337&lt;&gt;0),IF(C337&lt;&gt;0,CONCATENATE(C337,"-AGr",VLOOKUP(D337,Listen!$A$2:$D$45,4,FALSE),"-",E337,"-",F337,),CONCATENATE("AGr",VLOOKUP(D337,Listen!$A$2:$D$45,4,FALSE),"-",E337,"-",F337)),"keine vollständige ID")</f>
        <v>keine vollständige ID</v>
      </c>
      <c r="C337" s="126"/>
      <c r="D337" s="275"/>
      <c r="E337" s="33"/>
      <c r="F337" s="130"/>
      <c r="G337" s="16"/>
      <c r="H337" s="16"/>
      <c r="I337" s="16"/>
      <c r="J337" s="16"/>
      <c r="K337" s="16"/>
      <c r="L337" s="94">
        <f>IF(E337&gt;A_Stammdaten!$B$10,0,G337+H337-J337)</f>
        <v>0</v>
      </c>
      <c r="M337" s="16"/>
      <c r="N337" s="16"/>
      <c r="O337" s="16"/>
      <c r="P337" s="54">
        <f t="shared" si="120"/>
        <v>0</v>
      </c>
      <c r="Q337" s="33"/>
      <c r="R337" s="33"/>
      <c r="S337" s="33"/>
      <c r="T337" s="33"/>
      <c r="U337" s="33"/>
      <c r="V337" s="33"/>
      <c r="W337" s="55" t="str">
        <f t="shared" si="121"/>
        <v>-</v>
      </c>
      <c r="X337" s="55" t="str">
        <f t="shared" si="122"/>
        <v>-</v>
      </c>
      <c r="Y337" s="55">
        <f>IF(ISBLANK($D337),0,VLOOKUP($D337,Listen!$A$2:$C$45,2,FALSE))</f>
        <v>0</v>
      </c>
      <c r="Z337" s="55">
        <f>IF(ISBLANK($D337),0,VLOOKUP($D337,Listen!$A$2:$C$45,3,FALSE))</f>
        <v>0</v>
      </c>
      <c r="AA337" s="45">
        <f t="shared" si="133"/>
        <v>0</v>
      </c>
      <c r="AB337" s="45">
        <f t="shared" si="133"/>
        <v>0</v>
      </c>
      <c r="AC337" s="45">
        <f>IFERROR(IF(OR($R337&lt;&gt;"Ja",VLOOKUP($D337,Listen!$A$2:$F$45,5,0)="Nein",E337&lt;IF(D337="LNG Anbindungsanlagen gemäß separater Festlegung",2022,2023)),$Y337,$W337),0)</f>
        <v>0</v>
      </c>
      <c r="AD337" s="45">
        <f>IFERROR(IF(OR($R337&lt;&gt;"Ja",VLOOKUP($D337,Listen!$A$2:$F$45,5,0)="Nein",E337&lt;IF(D337="LNG Anbindungsanlagen gemäß separater Festlegung",2022,2023)),$Y337,$W337),0)</f>
        <v>0</v>
      </c>
      <c r="AE337" s="45">
        <f>IFERROR(IF(OR($S337&lt;&gt;"Ja",VLOOKUP($D337,Listen!$A$2:$F$45,6,0)="Nein"),$Y337,$X337),0)</f>
        <v>0</v>
      </c>
      <c r="AF337" s="45">
        <f>IFERROR(IF(OR($S337&lt;&gt;"Ja",VLOOKUP($D337,Listen!$A$2:$F$45,6,0)="Nein"),$Y337,$X337),0)</f>
        <v>0</v>
      </c>
      <c r="AG337" s="45">
        <f>IFERROR(IF(OR($S337&lt;&gt;"Ja",VLOOKUP($D337,Listen!$A$2:$F$45,6,0)="Nein"),$Y337,$X337),0)</f>
        <v>0</v>
      </c>
      <c r="AH337" s="47">
        <f t="shared" si="134"/>
        <v>0</v>
      </c>
      <c r="AI337" s="122">
        <f>IFERROR(IF(VLOOKUP($D337,Listen!$A$2:$F$45,6,0)="Ja",MAX(BC337:BD337),D_SAV!$BC337),0)</f>
        <v>0</v>
      </c>
      <c r="AJ337" s="47">
        <f t="shared" si="135"/>
        <v>0</v>
      </c>
      <c r="AL337" s="262">
        <f t="shared" si="136"/>
        <v>0</v>
      </c>
      <c r="AM337" s="129">
        <f t="shared" si="123"/>
        <v>0</v>
      </c>
      <c r="AN337" s="263">
        <f t="shared" si="137"/>
        <v>0</v>
      </c>
      <c r="AO337" s="262">
        <f t="shared" si="124"/>
        <v>0</v>
      </c>
      <c r="AP337" s="129">
        <f t="shared" si="125"/>
        <v>0</v>
      </c>
      <c r="AQ337" s="263">
        <f t="shared" si="138"/>
        <v>0</v>
      </c>
      <c r="AR337" s="262">
        <f t="shared" si="126"/>
        <v>0</v>
      </c>
      <c r="AS337" s="129">
        <f t="shared" si="127"/>
        <v>0</v>
      </c>
      <c r="AT337" s="263">
        <f t="shared" si="139"/>
        <v>0</v>
      </c>
      <c r="AU337" s="262">
        <f t="shared" si="128"/>
        <v>0</v>
      </c>
      <c r="AV337" s="129">
        <f t="shared" si="129"/>
        <v>0</v>
      </c>
      <c r="AW337" s="263">
        <f t="shared" si="140"/>
        <v>0</v>
      </c>
      <c r="AX337" s="262">
        <f t="shared" si="130"/>
        <v>0</v>
      </c>
      <c r="AY337" s="129">
        <f t="shared" si="131"/>
        <v>0</v>
      </c>
      <c r="AZ337" s="129">
        <f t="shared" si="141"/>
        <v>0</v>
      </c>
      <c r="BA337" s="263">
        <f>IFERROR(IF(VLOOKUP($D337,Listen!$A$2:$F$45,6,0)="Ja",AX337-MAX(AY337:AZ337),AX337-AY337),0)</f>
        <v>0</v>
      </c>
      <c r="BB337" s="262">
        <f t="shared" si="142"/>
        <v>0</v>
      </c>
      <c r="BC337" s="129">
        <f t="shared" si="132"/>
        <v>0</v>
      </c>
      <c r="BD337" s="129">
        <f t="shared" si="143"/>
        <v>0</v>
      </c>
      <c r="BE337" s="263">
        <f>IFERROR(IF(VLOOKUP($D337,Listen!$A$2:$F$45,6,0)="Ja",BB337-MAX(BC337:BD337),BB337-BC337),0)</f>
        <v>0</v>
      </c>
    </row>
    <row r="338" spans="1:57" x14ac:dyDescent="0.25">
      <c r="A338" s="189">
        <v>334</v>
      </c>
      <c r="B338" s="135" t="str">
        <f>IF(AND(E338&lt;&gt;0,D338&lt;&gt;0,F338&lt;&gt;0),IF(C338&lt;&gt;0,CONCATENATE(C338,"-AGr",VLOOKUP(D338,Listen!$A$2:$D$45,4,FALSE),"-",E338,"-",F338,),CONCATENATE("AGr",VLOOKUP(D338,Listen!$A$2:$D$45,4,FALSE),"-",E338,"-",F338)),"keine vollständige ID")</f>
        <v>keine vollständige ID</v>
      </c>
      <c r="C338" s="126"/>
      <c r="D338" s="275"/>
      <c r="E338" s="33"/>
      <c r="F338" s="130"/>
      <c r="G338" s="16"/>
      <c r="H338" s="16"/>
      <c r="I338" s="16"/>
      <c r="J338" s="16"/>
      <c r="K338" s="16"/>
      <c r="L338" s="94">
        <f>IF(E338&gt;A_Stammdaten!$B$10,0,G338+H338-J338)</f>
        <v>0</v>
      </c>
      <c r="M338" s="16"/>
      <c r="N338" s="16"/>
      <c r="O338" s="16"/>
      <c r="P338" s="54">
        <f t="shared" si="120"/>
        <v>0</v>
      </c>
      <c r="Q338" s="33"/>
      <c r="R338" s="33"/>
      <c r="S338" s="33"/>
      <c r="T338" s="33"/>
      <c r="U338" s="33"/>
      <c r="V338" s="33"/>
      <c r="W338" s="55" t="str">
        <f t="shared" si="121"/>
        <v>-</v>
      </c>
      <c r="X338" s="55" t="str">
        <f t="shared" si="122"/>
        <v>-</v>
      </c>
      <c r="Y338" s="55">
        <f>IF(ISBLANK($D338),0,VLOOKUP($D338,Listen!$A$2:$C$45,2,FALSE))</f>
        <v>0</v>
      </c>
      <c r="Z338" s="55">
        <f>IF(ISBLANK($D338),0,VLOOKUP($D338,Listen!$A$2:$C$45,3,FALSE))</f>
        <v>0</v>
      </c>
      <c r="AA338" s="45">
        <f t="shared" si="133"/>
        <v>0</v>
      </c>
      <c r="AB338" s="45">
        <f t="shared" si="133"/>
        <v>0</v>
      </c>
      <c r="AC338" s="45">
        <f>IFERROR(IF(OR($R338&lt;&gt;"Ja",VLOOKUP($D338,Listen!$A$2:$F$45,5,0)="Nein",E338&lt;IF(D338="LNG Anbindungsanlagen gemäß separater Festlegung",2022,2023)),$Y338,$W338),0)</f>
        <v>0</v>
      </c>
      <c r="AD338" s="45">
        <f>IFERROR(IF(OR($R338&lt;&gt;"Ja",VLOOKUP($D338,Listen!$A$2:$F$45,5,0)="Nein",E338&lt;IF(D338="LNG Anbindungsanlagen gemäß separater Festlegung",2022,2023)),$Y338,$W338),0)</f>
        <v>0</v>
      </c>
      <c r="AE338" s="45">
        <f>IFERROR(IF(OR($S338&lt;&gt;"Ja",VLOOKUP($D338,Listen!$A$2:$F$45,6,0)="Nein"),$Y338,$X338),0)</f>
        <v>0</v>
      </c>
      <c r="AF338" s="45">
        <f>IFERROR(IF(OR($S338&lt;&gt;"Ja",VLOOKUP($D338,Listen!$A$2:$F$45,6,0)="Nein"),$Y338,$X338),0)</f>
        <v>0</v>
      </c>
      <c r="AG338" s="45">
        <f>IFERROR(IF(OR($S338&lt;&gt;"Ja",VLOOKUP($D338,Listen!$A$2:$F$45,6,0)="Nein"),$Y338,$X338),0)</f>
        <v>0</v>
      </c>
      <c r="AH338" s="47">
        <f t="shared" si="134"/>
        <v>0</v>
      </c>
      <c r="AI338" s="122">
        <f>IFERROR(IF(VLOOKUP($D338,Listen!$A$2:$F$45,6,0)="Ja",MAX(BC338:BD338),D_SAV!$BC338),0)</f>
        <v>0</v>
      </c>
      <c r="AJ338" s="47">
        <f t="shared" si="135"/>
        <v>0</v>
      </c>
      <c r="AL338" s="262">
        <f t="shared" si="136"/>
        <v>0</v>
      </c>
      <c r="AM338" s="129">
        <f t="shared" si="123"/>
        <v>0</v>
      </c>
      <c r="AN338" s="263">
        <f t="shared" si="137"/>
        <v>0</v>
      </c>
      <c r="AO338" s="262">
        <f t="shared" si="124"/>
        <v>0</v>
      </c>
      <c r="AP338" s="129">
        <f t="shared" si="125"/>
        <v>0</v>
      </c>
      <c r="AQ338" s="263">
        <f t="shared" si="138"/>
        <v>0</v>
      </c>
      <c r="AR338" s="262">
        <f t="shared" si="126"/>
        <v>0</v>
      </c>
      <c r="AS338" s="129">
        <f t="shared" si="127"/>
        <v>0</v>
      </c>
      <c r="AT338" s="263">
        <f t="shared" si="139"/>
        <v>0</v>
      </c>
      <c r="AU338" s="262">
        <f t="shared" si="128"/>
        <v>0</v>
      </c>
      <c r="AV338" s="129">
        <f t="shared" si="129"/>
        <v>0</v>
      </c>
      <c r="AW338" s="263">
        <f t="shared" si="140"/>
        <v>0</v>
      </c>
      <c r="AX338" s="262">
        <f t="shared" si="130"/>
        <v>0</v>
      </c>
      <c r="AY338" s="129">
        <f t="shared" si="131"/>
        <v>0</v>
      </c>
      <c r="AZ338" s="129">
        <f t="shared" si="141"/>
        <v>0</v>
      </c>
      <c r="BA338" s="263">
        <f>IFERROR(IF(VLOOKUP($D338,Listen!$A$2:$F$45,6,0)="Ja",AX338-MAX(AY338:AZ338),AX338-AY338),0)</f>
        <v>0</v>
      </c>
      <c r="BB338" s="262">
        <f t="shared" si="142"/>
        <v>0</v>
      </c>
      <c r="BC338" s="129">
        <f t="shared" si="132"/>
        <v>0</v>
      </c>
      <c r="BD338" s="129">
        <f t="shared" si="143"/>
        <v>0</v>
      </c>
      <c r="BE338" s="263">
        <f>IFERROR(IF(VLOOKUP($D338,Listen!$A$2:$F$45,6,0)="Ja",BB338-MAX(BC338:BD338),BB338-BC338),0)</f>
        <v>0</v>
      </c>
    </row>
    <row r="339" spans="1:57" x14ac:dyDescent="0.25">
      <c r="A339" s="189">
        <v>335</v>
      </c>
      <c r="B339" s="135" t="str">
        <f>IF(AND(E339&lt;&gt;0,D339&lt;&gt;0,F339&lt;&gt;0),IF(C339&lt;&gt;0,CONCATENATE(C339,"-AGr",VLOOKUP(D339,Listen!$A$2:$D$45,4,FALSE),"-",E339,"-",F339,),CONCATENATE("AGr",VLOOKUP(D339,Listen!$A$2:$D$45,4,FALSE),"-",E339,"-",F339)),"keine vollständige ID")</f>
        <v>keine vollständige ID</v>
      </c>
      <c r="C339" s="126"/>
      <c r="D339" s="275"/>
      <c r="E339" s="33"/>
      <c r="F339" s="130"/>
      <c r="G339" s="16"/>
      <c r="H339" s="16"/>
      <c r="I339" s="16"/>
      <c r="J339" s="16"/>
      <c r="K339" s="16"/>
      <c r="L339" s="94">
        <f>IF(E339&gt;A_Stammdaten!$B$10,0,G339+H339-J339)</f>
        <v>0</v>
      </c>
      <c r="M339" s="16"/>
      <c r="N339" s="16"/>
      <c r="O339" s="16"/>
      <c r="P339" s="54">
        <f t="shared" si="120"/>
        <v>0</v>
      </c>
      <c r="Q339" s="33"/>
      <c r="R339" s="33"/>
      <c r="S339" s="33"/>
      <c r="T339" s="33"/>
      <c r="U339" s="33"/>
      <c r="V339" s="33"/>
      <c r="W339" s="55" t="str">
        <f t="shared" si="121"/>
        <v>-</v>
      </c>
      <c r="X339" s="55" t="str">
        <f t="shared" si="122"/>
        <v>-</v>
      </c>
      <c r="Y339" s="55">
        <f>IF(ISBLANK($D339),0,VLOOKUP($D339,Listen!$A$2:$C$45,2,FALSE))</f>
        <v>0</v>
      </c>
      <c r="Z339" s="55">
        <f>IF(ISBLANK($D339),0,VLOOKUP($D339,Listen!$A$2:$C$45,3,FALSE))</f>
        <v>0</v>
      </c>
      <c r="AA339" s="45">
        <f t="shared" si="133"/>
        <v>0</v>
      </c>
      <c r="AB339" s="45">
        <f t="shared" si="133"/>
        <v>0</v>
      </c>
      <c r="AC339" s="45">
        <f>IFERROR(IF(OR($R339&lt;&gt;"Ja",VLOOKUP($D339,Listen!$A$2:$F$45,5,0)="Nein",E339&lt;IF(D339="LNG Anbindungsanlagen gemäß separater Festlegung",2022,2023)),$Y339,$W339),0)</f>
        <v>0</v>
      </c>
      <c r="AD339" s="45">
        <f>IFERROR(IF(OR($R339&lt;&gt;"Ja",VLOOKUP($D339,Listen!$A$2:$F$45,5,0)="Nein",E339&lt;IF(D339="LNG Anbindungsanlagen gemäß separater Festlegung",2022,2023)),$Y339,$W339),0)</f>
        <v>0</v>
      </c>
      <c r="AE339" s="45">
        <f>IFERROR(IF(OR($S339&lt;&gt;"Ja",VLOOKUP($D339,Listen!$A$2:$F$45,6,0)="Nein"),$Y339,$X339),0)</f>
        <v>0</v>
      </c>
      <c r="AF339" s="45">
        <f>IFERROR(IF(OR($S339&lt;&gt;"Ja",VLOOKUP($D339,Listen!$A$2:$F$45,6,0)="Nein"),$Y339,$X339),0)</f>
        <v>0</v>
      </c>
      <c r="AG339" s="45">
        <f>IFERROR(IF(OR($S339&lt;&gt;"Ja",VLOOKUP($D339,Listen!$A$2:$F$45,6,0)="Nein"),$Y339,$X339),0)</f>
        <v>0</v>
      </c>
      <c r="AH339" s="47">
        <f t="shared" si="134"/>
        <v>0</v>
      </c>
      <c r="AI339" s="122">
        <f>IFERROR(IF(VLOOKUP($D339,Listen!$A$2:$F$45,6,0)="Ja",MAX(BC339:BD339),D_SAV!$BC339),0)</f>
        <v>0</v>
      </c>
      <c r="AJ339" s="47">
        <f t="shared" si="135"/>
        <v>0</v>
      </c>
      <c r="AL339" s="262">
        <f t="shared" si="136"/>
        <v>0</v>
      </c>
      <c r="AM339" s="129">
        <f t="shared" si="123"/>
        <v>0</v>
      </c>
      <c r="AN339" s="263">
        <f t="shared" si="137"/>
        <v>0</v>
      </c>
      <c r="AO339" s="262">
        <f t="shared" si="124"/>
        <v>0</v>
      </c>
      <c r="AP339" s="129">
        <f t="shared" si="125"/>
        <v>0</v>
      </c>
      <c r="AQ339" s="263">
        <f t="shared" si="138"/>
        <v>0</v>
      </c>
      <c r="AR339" s="262">
        <f t="shared" si="126"/>
        <v>0</v>
      </c>
      <c r="AS339" s="129">
        <f t="shared" si="127"/>
        <v>0</v>
      </c>
      <c r="AT339" s="263">
        <f t="shared" si="139"/>
        <v>0</v>
      </c>
      <c r="AU339" s="262">
        <f t="shared" si="128"/>
        <v>0</v>
      </c>
      <c r="AV339" s="129">
        <f t="shared" si="129"/>
        <v>0</v>
      </c>
      <c r="AW339" s="263">
        <f t="shared" si="140"/>
        <v>0</v>
      </c>
      <c r="AX339" s="262">
        <f t="shared" si="130"/>
        <v>0</v>
      </c>
      <c r="AY339" s="129">
        <f t="shared" si="131"/>
        <v>0</v>
      </c>
      <c r="AZ339" s="129">
        <f t="shared" si="141"/>
        <v>0</v>
      </c>
      <c r="BA339" s="263">
        <f>IFERROR(IF(VLOOKUP($D339,Listen!$A$2:$F$45,6,0)="Ja",AX339-MAX(AY339:AZ339),AX339-AY339),0)</f>
        <v>0</v>
      </c>
      <c r="BB339" s="262">
        <f t="shared" si="142"/>
        <v>0</v>
      </c>
      <c r="BC339" s="129">
        <f t="shared" si="132"/>
        <v>0</v>
      </c>
      <c r="BD339" s="129">
        <f t="shared" si="143"/>
        <v>0</v>
      </c>
      <c r="BE339" s="263">
        <f>IFERROR(IF(VLOOKUP($D339,Listen!$A$2:$F$45,6,0)="Ja",BB339-MAX(BC339:BD339),BB339-BC339),0)</f>
        <v>0</v>
      </c>
    </row>
    <row r="340" spans="1:57" x14ac:dyDescent="0.25">
      <c r="A340" s="189">
        <v>336</v>
      </c>
      <c r="B340" s="135" t="str">
        <f>IF(AND(E340&lt;&gt;0,D340&lt;&gt;0,F340&lt;&gt;0),IF(C340&lt;&gt;0,CONCATENATE(C340,"-AGr",VLOOKUP(D340,Listen!$A$2:$D$45,4,FALSE),"-",E340,"-",F340,),CONCATENATE("AGr",VLOOKUP(D340,Listen!$A$2:$D$45,4,FALSE),"-",E340,"-",F340)),"keine vollständige ID")</f>
        <v>keine vollständige ID</v>
      </c>
      <c r="C340" s="126"/>
      <c r="D340" s="275"/>
      <c r="E340" s="33"/>
      <c r="F340" s="130"/>
      <c r="G340" s="16"/>
      <c r="H340" s="16"/>
      <c r="I340" s="16"/>
      <c r="J340" s="16"/>
      <c r="K340" s="16"/>
      <c r="L340" s="94">
        <f>IF(E340&gt;A_Stammdaten!$B$10,0,G340+H340-J340)</f>
        <v>0</v>
      </c>
      <c r="M340" s="16"/>
      <c r="N340" s="16"/>
      <c r="O340" s="16"/>
      <c r="P340" s="54">
        <f t="shared" si="120"/>
        <v>0</v>
      </c>
      <c r="Q340" s="33"/>
      <c r="R340" s="33"/>
      <c r="S340" s="33"/>
      <c r="T340" s="33"/>
      <c r="U340" s="33"/>
      <c r="V340" s="33"/>
      <c r="W340" s="55" t="str">
        <f t="shared" si="121"/>
        <v>-</v>
      </c>
      <c r="X340" s="55" t="str">
        <f t="shared" si="122"/>
        <v>-</v>
      </c>
      <c r="Y340" s="55">
        <f>IF(ISBLANK($D340),0,VLOOKUP($D340,Listen!$A$2:$C$45,2,FALSE))</f>
        <v>0</v>
      </c>
      <c r="Z340" s="55">
        <f>IF(ISBLANK($D340),0,VLOOKUP($D340,Listen!$A$2:$C$45,3,FALSE))</f>
        <v>0</v>
      </c>
      <c r="AA340" s="45">
        <f t="shared" si="133"/>
        <v>0</v>
      </c>
      <c r="AB340" s="45">
        <f t="shared" si="133"/>
        <v>0</v>
      </c>
      <c r="AC340" s="45">
        <f>IFERROR(IF(OR($R340&lt;&gt;"Ja",VLOOKUP($D340,Listen!$A$2:$F$45,5,0)="Nein",E340&lt;IF(D340="LNG Anbindungsanlagen gemäß separater Festlegung",2022,2023)),$Y340,$W340),0)</f>
        <v>0</v>
      </c>
      <c r="AD340" s="45">
        <f>IFERROR(IF(OR($R340&lt;&gt;"Ja",VLOOKUP($D340,Listen!$A$2:$F$45,5,0)="Nein",E340&lt;IF(D340="LNG Anbindungsanlagen gemäß separater Festlegung",2022,2023)),$Y340,$W340),0)</f>
        <v>0</v>
      </c>
      <c r="AE340" s="45">
        <f>IFERROR(IF(OR($S340&lt;&gt;"Ja",VLOOKUP($D340,Listen!$A$2:$F$45,6,0)="Nein"),$Y340,$X340),0)</f>
        <v>0</v>
      </c>
      <c r="AF340" s="45">
        <f>IFERROR(IF(OR($S340&lt;&gt;"Ja",VLOOKUP($D340,Listen!$A$2:$F$45,6,0)="Nein"),$Y340,$X340),0)</f>
        <v>0</v>
      </c>
      <c r="AG340" s="45">
        <f>IFERROR(IF(OR($S340&lt;&gt;"Ja",VLOOKUP($D340,Listen!$A$2:$F$45,6,0)="Nein"),$Y340,$X340),0)</f>
        <v>0</v>
      </c>
      <c r="AH340" s="47">
        <f t="shared" si="134"/>
        <v>0</v>
      </c>
      <c r="AI340" s="122">
        <f>IFERROR(IF(VLOOKUP($D340,Listen!$A$2:$F$45,6,0)="Ja",MAX(BC340:BD340),D_SAV!$BC340),0)</f>
        <v>0</v>
      </c>
      <c r="AJ340" s="47">
        <f t="shared" si="135"/>
        <v>0</v>
      </c>
      <c r="AL340" s="262">
        <f t="shared" si="136"/>
        <v>0</v>
      </c>
      <c r="AM340" s="129">
        <f t="shared" si="123"/>
        <v>0</v>
      </c>
      <c r="AN340" s="263">
        <f t="shared" si="137"/>
        <v>0</v>
      </c>
      <c r="AO340" s="262">
        <f t="shared" si="124"/>
        <v>0</v>
      </c>
      <c r="AP340" s="129">
        <f t="shared" si="125"/>
        <v>0</v>
      </c>
      <c r="AQ340" s="263">
        <f t="shared" si="138"/>
        <v>0</v>
      </c>
      <c r="AR340" s="262">
        <f t="shared" si="126"/>
        <v>0</v>
      </c>
      <c r="AS340" s="129">
        <f t="shared" si="127"/>
        <v>0</v>
      </c>
      <c r="AT340" s="263">
        <f t="shared" si="139"/>
        <v>0</v>
      </c>
      <c r="AU340" s="262">
        <f t="shared" si="128"/>
        <v>0</v>
      </c>
      <c r="AV340" s="129">
        <f t="shared" si="129"/>
        <v>0</v>
      </c>
      <c r="AW340" s="263">
        <f t="shared" si="140"/>
        <v>0</v>
      </c>
      <c r="AX340" s="262">
        <f t="shared" si="130"/>
        <v>0</v>
      </c>
      <c r="AY340" s="129">
        <f t="shared" si="131"/>
        <v>0</v>
      </c>
      <c r="AZ340" s="129">
        <f t="shared" si="141"/>
        <v>0</v>
      </c>
      <c r="BA340" s="263">
        <f>IFERROR(IF(VLOOKUP($D340,Listen!$A$2:$F$45,6,0)="Ja",AX340-MAX(AY340:AZ340),AX340-AY340),0)</f>
        <v>0</v>
      </c>
      <c r="BB340" s="262">
        <f t="shared" si="142"/>
        <v>0</v>
      </c>
      <c r="BC340" s="129">
        <f t="shared" si="132"/>
        <v>0</v>
      </c>
      <c r="BD340" s="129">
        <f t="shared" si="143"/>
        <v>0</v>
      </c>
      <c r="BE340" s="263">
        <f>IFERROR(IF(VLOOKUP($D340,Listen!$A$2:$F$45,6,0)="Ja",BB340-MAX(BC340:BD340),BB340-BC340),0)</f>
        <v>0</v>
      </c>
    </row>
    <row r="341" spans="1:57" x14ac:dyDescent="0.25">
      <c r="A341" s="189">
        <v>337</v>
      </c>
      <c r="B341" s="135" t="str">
        <f>IF(AND(E341&lt;&gt;0,D341&lt;&gt;0,F341&lt;&gt;0),IF(C341&lt;&gt;0,CONCATENATE(C341,"-AGr",VLOOKUP(D341,Listen!$A$2:$D$45,4,FALSE),"-",E341,"-",F341,),CONCATENATE("AGr",VLOOKUP(D341,Listen!$A$2:$D$45,4,FALSE),"-",E341,"-",F341)),"keine vollständige ID")</f>
        <v>keine vollständige ID</v>
      </c>
      <c r="C341" s="126"/>
      <c r="D341" s="275"/>
      <c r="E341" s="33"/>
      <c r="F341" s="130"/>
      <c r="G341" s="16"/>
      <c r="H341" s="16"/>
      <c r="I341" s="16"/>
      <c r="J341" s="16"/>
      <c r="K341" s="16"/>
      <c r="L341" s="94">
        <f>IF(E341&gt;A_Stammdaten!$B$10,0,G341+H341-J341)</f>
        <v>0</v>
      </c>
      <c r="M341" s="16"/>
      <c r="N341" s="16"/>
      <c r="O341" s="16"/>
      <c r="P341" s="54">
        <f t="shared" si="120"/>
        <v>0</v>
      </c>
      <c r="Q341" s="33"/>
      <c r="R341" s="33"/>
      <c r="S341" s="33"/>
      <c r="T341" s="33"/>
      <c r="U341" s="33"/>
      <c r="V341" s="33"/>
      <c r="W341" s="55" t="str">
        <f t="shared" si="121"/>
        <v>-</v>
      </c>
      <c r="X341" s="55" t="str">
        <f t="shared" si="122"/>
        <v>-</v>
      </c>
      <c r="Y341" s="55">
        <f>IF(ISBLANK($D341),0,VLOOKUP($D341,Listen!$A$2:$C$45,2,FALSE))</f>
        <v>0</v>
      </c>
      <c r="Z341" s="55">
        <f>IF(ISBLANK($D341),0,VLOOKUP($D341,Listen!$A$2:$C$45,3,FALSE))</f>
        <v>0</v>
      </c>
      <c r="AA341" s="45">
        <f t="shared" si="133"/>
        <v>0</v>
      </c>
      <c r="AB341" s="45">
        <f t="shared" si="133"/>
        <v>0</v>
      </c>
      <c r="AC341" s="45">
        <f>IFERROR(IF(OR($R341&lt;&gt;"Ja",VLOOKUP($D341,Listen!$A$2:$F$45,5,0)="Nein",E341&lt;IF(D341="LNG Anbindungsanlagen gemäß separater Festlegung",2022,2023)),$Y341,$W341),0)</f>
        <v>0</v>
      </c>
      <c r="AD341" s="45">
        <f>IFERROR(IF(OR($R341&lt;&gt;"Ja",VLOOKUP($D341,Listen!$A$2:$F$45,5,0)="Nein",E341&lt;IF(D341="LNG Anbindungsanlagen gemäß separater Festlegung",2022,2023)),$Y341,$W341),0)</f>
        <v>0</v>
      </c>
      <c r="AE341" s="45">
        <f>IFERROR(IF(OR($S341&lt;&gt;"Ja",VLOOKUP($D341,Listen!$A$2:$F$45,6,0)="Nein"),$Y341,$X341),0)</f>
        <v>0</v>
      </c>
      <c r="AF341" s="45">
        <f>IFERROR(IF(OR($S341&lt;&gt;"Ja",VLOOKUP($D341,Listen!$A$2:$F$45,6,0)="Nein"),$Y341,$X341),0)</f>
        <v>0</v>
      </c>
      <c r="AG341" s="45">
        <f>IFERROR(IF(OR($S341&lt;&gt;"Ja",VLOOKUP($D341,Listen!$A$2:$F$45,6,0)="Nein"),$Y341,$X341),0)</f>
        <v>0</v>
      </c>
      <c r="AH341" s="47">
        <f t="shared" si="134"/>
        <v>0</v>
      </c>
      <c r="AI341" s="122">
        <f>IFERROR(IF(VLOOKUP($D341,Listen!$A$2:$F$45,6,0)="Ja",MAX(BC341:BD341),D_SAV!$BC341),0)</f>
        <v>0</v>
      </c>
      <c r="AJ341" s="47">
        <f t="shared" si="135"/>
        <v>0</v>
      </c>
      <c r="AL341" s="262">
        <f t="shared" si="136"/>
        <v>0</v>
      </c>
      <c r="AM341" s="129">
        <f t="shared" si="123"/>
        <v>0</v>
      </c>
      <c r="AN341" s="263">
        <f t="shared" si="137"/>
        <v>0</v>
      </c>
      <c r="AO341" s="262">
        <f t="shared" si="124"/>
        <v>0</v>
      </c>
      <c r="AP341" s="129">
        <f t="shared" si="125"/>
        <v>0</v>
      </c>
      <c r="AQ341" s="263">
        <f t="shared" si="138"/>
        <v>0</v>
      </c>
      <c r="AR341" s="262">
        <f t="shared" si="126"/>
        <v>0</v>
      </c>
      <c r="AS341" s="129">
        <f t="shared" si="127"/>
        <v>0</v>
      </c>
      <c r="AT341" s="263">
        <f t="shared" si="139"/>
        <v>0</v>
      </c>
      <c r="AU341" s="262">
        <f t="shared" si="128"/>
        <v>0</v>
      </c>
      <c r="AV341" s="129">
        <f t="shared" si="129"/>
        <v>0</v>
      </c>
      <c r="AW341" s="263">
        <f t="shared" si="140"/>
        <v>0</v>
      </c>
      <c r="AX341" s="262">
        <f t="shared" si="130"/>
        <v>0</v>
      </c>
      <c r="AY341" s="129">
        <f t="shared" si="131"/>
        <v>0</v>
      </c>
      <c r="AZ341" s="129">
        <f t="shared" si="141"/>
        <v>0</v>
      </c>
      <c r="BA341" s="263">
        <f>IFERROR(IF(VLOOKUP($D341,Listen!$A$2:$F$45,6,0)="Ja",AX341-MAX(AY341:AZ341),AX341-AY341),0)</f>
        <v>0</v>
      </c>
      <c r="BB341" s="262">
        <f t="shared" si="142"/>
        <v>0</v>
      </c>
      <c r="BC341" s="129">
        <f t="shared" si="132"/>
        <v>0</v>
      </c>
      <c r="BD341" s="129">
        <f t="shared" si="143"/>
        <v>0</v>
      </c>
      <c r="BE341" s="263">
        <f>IFERROR(IF(VLOOKUP($D341,Listen!$A$2:$F$45,6,0)="Ja",BB341-MAX(BC341:BD341),BB341-BC341),0)</f>
        <v>0</v>
      </c>
    </row>
    <row r="342" spans="1:57" x14ac:dyDescent="0.25">
      <c r="A342" s="189">
        <v>338</v>
      </c>
      <c r="B342" s="135" t="str">
        <f>IF(AND(E342&lt;&gt;0,D342&lt;&gt;0,F342&lt;&gt;0),IF(C342&lt;&gt;0,CONCATENATE(C342,"-AGr",VLOOKUP(D342,Listen!$A$2:$D$45,4,FALSE),"-",E342,"-",F342,),CONCATENATE("AGr",VLOOKUP(D342,Listen!$A$2:$D$45,4,FALSE),"-",E342,"-",F342)),"keine vollständige ID")</f>
        <v>keine vollständige ID</v>
      </c>
      <c r="C342" s="126"/>
      <c r="D342" s="275"/>
      <c r="E342" s="33"/>
      <c r="F342" s="130"/>
      <c r="G342" s="16"/>
      <c r="H342" s="16"/>
      <c r="I342" s="16"/>
      <c r="J342" s="16"/>
      <c r="K342" s="16"/>
      <c r="L342" s="94">
        <f>IF(E342&gt;A_Stammdaten!$B$10,0,G342+H342-J342)</f>
        <v>0</v>
      </c>
      <c r="M342" s="16"/>
      <c r="N342" s="16"/>
      <c r="O342" s="16"/>
      <c r="P342" s="54">
        <f t="shared" si="120"/>
        <v>0</v>
      </c>
      <c r="Q342" s="33"/>
      <c r="R342" s="33"/>
      <c r="S342" s="33"/>
      <c r="T342" s="33"/>
      <c r="U342" s="33"/>
      <c r="V342" s="33"/>
      <c r="W342" s="55" t="str">
        <f t="shared" si="121"/>
        <v>-</v>
      </c>
      <c r="X342" s="55" t="str">
        <f t="shared" si="122"/>
        <v>-</v>
      </c>
      <c r="Y342" s="55">
        <f>IF(ISBLANK($D342),0,VLOOKUP($D342,Listen!$A$2:$C$45,2,FALSE))</f>
        <v>0</v>
      </c>
      <c r="Z342" s="55">
        <f>IF(ISBLANK($D342),0,VLOOKUP($D342,Listen!$A$2:$C$45,3,FALSE))</f>
        <v>0</v>
      </c>
      <c r="AA342" s="45">
        <f t="shared" si="133"/>
        <v>0</v>
      </c>
      <c r="AB342" s="45">
        <f t="shared" si="133"/>
        <v>0</v>
      </c>
      <c r="AC342" s="45">
        <f>IFERROR(IF(OR($R342&lt;&gt;"Ja",VLOOKUP($D342,Listen!$A$2:$F$45,5,0)="Nein",E342&lt;IF(D342="LNG Anbindungsanlagen gemäß separater Festlegung",2022,2023)),$Y342,$W342),0)</f>
        <v>0</v>
      </c>
      <c r="AD342" s="45">
        <f>IFERROR(IF(OR($R342&lt;&gt;"Ja",VLOOKUP($D342,Listen!$A$2:$F$45,5,0)="Nein",E342&lt;IF(D342="LNG Anbindungsanlagen gemäß separater Festlegung",2022,2023)),$Y342,$W342),0)</f>
        <v>0</v>
      </c>
      <c r="AE342" s="45">
        <f>IFERROR(IF(OR($S342&lt;&gt;"Ja",VLOOKUP($D342,Listen!$A$2:$F$45,6,0)="Nein"),$Y342,$X342),0)</f>
        <v>0</v>
      </c>
      <c r="AF342" s="45">
        <f>IFERROR(IF(OR($S342&lt;&gt;"Ja",VLOOKUP($D342,Listen!$A$2:$F$45,6,0)="Nein"),$Y342,$X342),0)</f>
        <v>0</v>
      </c>
      <c r="AG342" s="45">
        <f>IFERROR(IF(OR($S342&lt;&gt;"Ja",VLOOKUP($D342,Listen!$A$2:$F$45,6,0)="Nein"),$Y342,$X342),0)</f>
        <v>0</v>
      </c>
      <c r="AH342" s="47">
        <f t="shared" si="134"/>
        <v>0</v>
      </c>
      <c r="AI342" s="122">
        <f>IFERROR(IF(VLOOKUP($D342,Listen!$A$2:$F$45,6,0)="Ja",MAX(BC342:BD342),D_SAV!$BC342),0)</f>
        <v>0</v>
      </c>
      <c r="AJ342" s="47">
        <f t="shared" si="135"/>
        <v>0</v>
      </c>
      <c r="AL342" s="262">
        <f t="shared" si="136"/>
        <v>0</v>
      </c>
      <c r="AM342" s="129">
        <f t="shared" si="123"/>
        <v>0</v>
      </c>
      <c r="AN342" s="263">
        <f t="shared" si="137"/>
        <v>0</v>
      </c>
      <c r="AO342" s="262">
        <f t="shared" si="124"/>
        <v>0</v>
      </c>
      <c r="AP342" s="129">
        <f t="shared" si="125"/>
        <v>0</v>
      </c>
      <c r="AQ342" s="263">
        <f t="shared" si="138"/>
        <v>0</v>
      </c>
      <c r="AR342" s="262">
        <f t="shared" si="126"/>
        <v>0</v>
      </c>
      <c r="AS342" s="129">
        <f t="shared" si="127"/>
        <v>0</v>
      </c>
      <c r="AT342" s="263">
        <f t="shared" si="139"/>
        <v>0</v>
      </c>
      <c r="AU342" s="262">
        <f t="shared" si="128"/>
        <v>0</v>
      </c>
      <c r="AV342" s="129">
        <f t="shared" si="129"/>
        <v>0</v>
      </c>
      <c r="AW342" s="263">
        <f t="shared" si="140"/>
        <v>0</v>
      </c>
      <c r="AX342" s="262">
        <f t="shared" si="130"/>
        <v>0</v>
      </c>
      <c r="AY342" s="129">
        <f t="shared" si="131"/>
        <v>0</v>
      </c>
      <c r="AZ342" s="129">
        <f t="shared" si="141"/>
        <v>0</v>
      </c>
      <c r="BA342" s="263">
        <f>IFERROR(IF(VLOOKUP($D342,Listen!$A$2:$F$45,6,0)="Ja",AX342-MAX(AY342:AZ342),AX342-AY342),0)</f>
        <v>0</v>
      </c>
      <c r="BB342" s="262">
        <f t="shared" si="142"/>
        <v>0</v>
      </c>
      <c r="BC342" s="129">
        <f t="shared" si="132"/>
        <v>0</v>
      </c>
      <c r="BD342" s="129">
        <f t="shared" si="143"/>
        <v>0</v>
      </c>
      <c r="BE342" s="263">
        <f>IFERROR(IF(VLOOKUP($D342,Listen!$A$2:$F$45,6,0)="Ja",BB342-MAX(BC342:BD342),BB342-BC342),0)</f>
        <v>0</v>
      </c>
    </row>
    <row r="343" spans="1:57" x14ac:dyDescent="0.25">
      <c r="A343" s="189">
        <v>339</v>
      </c>
      <c r="B343" s="135" t="str">
        <f>IF(AND(E343&lt;&gt;0,D343&lt;&gt;0,F343&lt;&gt;0),IF(C343&lt;&gt;0,CONCATENATE(C343,"-AGr",VLOOKUP(D343,Listen!$A$2:$D$45,4,FALSE),"-",E343,"-",F343,),CONCATENATE("AGr",VLOOKUP(D343,Listen!$A$2:$D$45,4,FALSE),"-",E343,"-",F343)),"keine vollständige ID")</f>
        <v>keine vollständige ID</v>
      </c>
      <c r="C343" s="126"/>
      <c r="D343" s="275"/>
      <c r="E343" s="33"/>
      <c r="F343" s="130"/>
      <c r="G343" s="16"/>
      <c r="H343" s="16"/>
      <c r="I343" s="16"/>
      <c r="J343" s="16"/>
      <c r="K343" s="16"/>
      <c r="L343" s="94">
        <f>IF(E343&gt;A_Stammdaten!$B$10,0,G343+H343-J343)</f>
        <v>0</v>
      </c>
      <c r="M343" s="16"/>
      <c r="N343" s="16"/>
      <c r="O343" s="16"/>
      <c r="P343" s="54">
        <f t="shared" si="120"/>
        <v>0</v>
      </c>
      <c r="Q343" s="33"/>
      <c r="R343" s="33"/>
      <c r="S343" s="33"/>
      <c r="T343" s="33"/>
      <c r="U343" s="33"/>
      <c r="V343" s="33"/>
      <c r="W343" s="55" t="str">
        <f t="shared" si="121"/>
        <v>-</v>
      </c>
      <c r="X343" s="55" t="str">
        <f t="shared" si="122"/>
        <v>-</v>
      </c>
      <c r="Y343" s="55">
        <f>IF(ISBLANK($D343),0,VLOOKUP($D343,Listen!$A$2:$C$45,2,FALSE))</f>
        <v>0</v>
      </c>
      <c r="Z343" s="55">
        <f>IF(ISBLANK($D343),0,VLOOKUP($D343,Listen!$A$2:$C$45,3,FALSE))</f>
        <v>0</v>
      </c>
      <c r="AA343" s="45">
        <f t="shared" si="133"/>
        <v>0</v>
      </c>
      <c r="AB343" s="45">
        <f t="shared" si="133"/>
        <v>0</v>
      </c>
      <c r="AC343" s="45">
        <f>IFERROR(IF(OR($R343&lt;&gt;"Ja",VLOOKUP($D343,Listen!$A$2:$F$45,5,0)="Nein",E343&lt;IF(D343="LNG Anbindungsanlagen gemäß separater Festlegung",2022,2023)),$Y343,$W343),0)</f>
        <v>0</v>
      </c>
      <c r="AD343" s="45">
        <f>IFERROR(IF(OR($R343&lt;&gt;"Ja",VLOOKUP($D343,Listen!$A$2:$F$45,5,0)="Nein",E343&lt;IF(D343="LNG Anbindungsanlagen gemäß separater Festlegung",2022,2023)),$Y343,$W343),0)</f>
        <v>0</v>
      </c>
      <c r="AE343" s="45">
        <f>IFERROR(IF(OR($S343&lt;&gt;"Ja",VLOOKUP($D343,Listen!$A$2:$F$45,6,0)="Nein"),$Y343,$X343),0)</f>
        <v>0</v>
      </c>
      <c r="AF343" s="45">
        <f>IFERROR(IF(OR($S343&lt;&gt;"Ja",VLOOKUP($D343,Listen!$A$2:$F$45,6,0)="Nein"),$Y343,$X343),0)</f>
        <v>0</v>
      </c>
      <c r="AG343" s="45">
        <f>IFERROR(IF(OR($S343&lt;&gt;"Ja",VLOOKUP($D343,Listen!$A$2:$F$45,6,0)="Nein"),$Y343,$X343),0)</f>
        <v>0</v>
      </c>
      <c r="AH343" s="47">
        <f t="shared" si="134"/>
        <v>0</v>
      </c>
      <c r="AI343" s="122">
        <f>IFERROR(IF(VLOOKUP($D343,Listen!$A$2:$F$45,6,0)="Ja",MAX(BC343:BD343),D_SAV!$BC343),0)</f>
        <v>0</v>
      </c>
      <c r="AJ343" s="47">
        <f t="shared" si="135"/>
        <v>0</v>
      </c>
      <c r="AL343" s="262">
        <f t="shared" si="136"/>
        <v>0</v>
      </c>
      <c r="AM343" s="129">
        <f t="shared" si="123"/>
        <v>0</v>
      </c>
      <c r="AN343" s="263">
        <f t="shared" si="137"/>
        <v>0</v>
      </c>
      <c r="AO343" s="262">
        <f t="shared" si="124"/>
        <v>0</v>
      </c>
      <c r="AP343" s="129">
        <f t="shared" si="125"/>
        <v>0</v>
      </c>
      <c r="AQ343" s="263">
        <f t="shared" si="138"/>
        <v>0</v>
      </c>
      <c r="AR343" s="262">
        <f t="shared" si="126"/>
        <v>0</v>
      </c>
      <c r="AS343" s="129">
        <f t="shared" si="127"/>
        <v>0</v>
      </c>
      <c r="AT343" s="263">
        <f t="shared" si="139"/>
        <v>0</v>
      </c>
      <c r="AU343" s="262">
        <f t="shared" si="128"/>
        <v>0</v>
      </c>
      <c r="AV343" s="129">
        <f t="shared" si="129"/>
        <v>0</v>
      </c>
      <c r="AW343" s="263">
        <f t="shared" si="140"/>
        <v>0</v>
      </c>
      <c r="AX343" s="262">
        <f t="shared" si="130"/>
        <v>0</v>
      </c>
      <c r="AY343" s="129">
        <f t="shared" si="131"/>
        <v>0</v>
      </c>
      <c r="AZ343" s="129">
        <f t="shared" si="141"/>
        <v>0</v>
      </c>
      <c r="BA343" s="263">
        <f>IFERROR(IF(VLOOKUP($D343,Listen!$A$2:$F$45,6,0)="Ja",AX343-MAX(AY343:AZ343),AX343-AY343),0)</f>
        <v>0</v>
      </c>
      <c r="BB343" s="262">
        <f t="shared" si="142"/>
        <v>0</v>
      </c>
      <c r="BC343" s="129">
        <f t="shared" si="132"/>
        <v>0</v>
      </c>
      <c r="BD343" s="129">
        <f t="shared" si="143"/>
        <v>0</v>
      </c>
      <c r="BE343" s="263">
        <f>IFERROR(IF(VLOOKUP($D343,Listen!$A$2:$F$45,6,0)="Ja",BB343-MAX(BC343:BD343),BB343-BC343),0)</f>
        <v>0</v>
      </c>
    </row>
    <row r="344" spans="1:57" x14ac:dyDescent="0.25">
      <c r="A344" s="189">
        <v>340</v>
      </c>
      <c r="B344" s="135" t="str">
        <f>IF(AND(E344&lt;&gt;0,D344&lt;&gt;0,F344&lt;&gt;0),IF(C344&lt;&gt;0,CONCATENATE(C344,"-AGr",VLOOKUP(D344,Listen!$A$2:$D$45,4,FALSE),"-",E344,"-",F344,),CONCATENATE("AGr",VLOOKUP(D344,Listen!$A$2:$D$45,4,FALSE),"-",E344,"-",F344)),"keine vollständige ID")</f>
        <v>keine vollständige ID</v>
      </c>
      <c r="C344" s="126"/>
      <c r="D344" s="275"/>
      <c r="E344" s="33"/>
      <c r="F344" s="130"/>
      <c r="G344" s="16"/>
      <c r="H344" s="16"/>
      <c r="I344" s="16"/>
      <c r="J344" s="16"/>
      <c r="K344" s="16"/>
      <c r="L344" s="94">
        <f>IF(E344&gt;A_Stammdaten!$B$10,0,G344+H344-J344)</f>
        <v>0</v>
      </c>
      <c r="M344" s="16"/>
      <c r="N344" s="16"/>
      <c r="O344" s="16"/>
      <c r="P344" s="54">
        <f t="shared" si="120"/>
        <v>0</v>
      </c>
      <c r="Q344" s="33"/>
      <c r="R344" s="33"/>
      <c r="S344" s="33"/>
      <c r="T344" s="33"/>
      <c r="U344" s="33"/>
      <c r="V344" s="33"/>
      <c r="W344" s="55" t="str">
        <f t="shared" si="121"/>
        <v>-</v>
      </c>
      <c r="X344" s="55" t="str">
        <f t="shared" si="122"/>
        <v>-</v>
      </c>
      <c r="Y344" s="55">
        <f>IF(ISBLANK($D344),0,VLOOKUP($D344,Listen!$A$2:$C$45,2,FALSE))</f>
        <v>0</v>
      </c>
      <c r="Z344" s="55">
        <f>IF(ISBLANK($D344),0,VLOOKUP($D344,Listen!$A$2:$C$45,3,FALSE))</f>
        <v>0</v>
      </c>
      <c r="AA344" s="45">
        <f t="shared" si="133"/>
        <v>0</v>
      </c>
      <c r="AB344" s="45">
        <f t="shared" si="133"/>
        <v>0</v>
      </c>
      <c r="AC344" s="45">
        <f>IFERROR(IF(OR($R344&lt;&gt;"Ja",VLOOKUP($D344,Listen!$A$2:$F$45,5,0)="Nein",E344&lt;IF(D344="LNG Anbindungsanlagen gemäß separater Festlegung",2022,2023)),$Y344,$W344),0)</f>
        <v>0</v>
      </c>
      <c r="AD344" s="45">
        <f>IFERROR(IF(OR($R344&lt;&gt;"Ja",VLOOKUP($D344,Listen!$A$2:$F$45,5,0)="Nein",E344&lt;IF(D344="LNG Anbindungsanlagen gemäß separater Festlegung",2022,2023)),$Y344,$W344),0)</f>
        <v>0</v>
      </c>
      <c r="AE344" s="45">
        <f>IFERROR(IF(OR($S344&lt;&gt;"Ja",VLOOKUP($D344,Listen!$A$2:$F$45,6,0)="Nein"),$Y344,$X344),0)</f>
        <v>0</v>
      </c>
      <c r="AF344" s="45">
        <f>IFERROR(IF(OR($S344&lt;&gt;"Ja",VLOOKUP($D344,Listen!$A$2:$F$45,6,0)="Nein"),$Y344,$X344),0)</f>
        <v>0</v>
      </c>
      <c r="AG344" s="45">
        <f>IFERROR(IF(OR($S344&lt;&gt;"Ja",VLOOKUP($D344,Listen!$A$2:$F$45,6,0)="Nein"),$Y344,$X344),0)</f>
        <v>0</v>
      </c>
      <c r="AH344" s="47">
        <f t="shared" si="134"/>
        <v>0</v>
      </c>
      <c r="AI344" s="122">
        <f>IFERROR(IF(VLOOKUP($D344,Listen!$A$2:$F$45,6,0)="Ja",MAX(BC344:BD344),D_SAV!$BC344),0)</f>
        <v>0</v>
      </c>
      <c r="AJ344" s="47">
        <f t="shared" si="135"/>
        <v>0</v>
      </c>
      <c r="AL344" s="262">
        <f t="shared" si="136"/>
        <v>0</v>
      </c>
      <c r="AM344" s="129">
        <f t="shared" si="123"/>
        <v>0</v>
      </c>
      <c r="AN344" s="263">
        <f t="shared" si="137"/>
        <v>0</v>
      </c>
      <c r="AO344" s="262">
        <f t="shared" si="124"/>
        <v>0</v>
      </c>
      <c r="AP344" s="129">
        <f t="shared" si="125"/>
        <v>0</v>
      </c>
      <c r="AQ344" s="263">
        <f t="shared" si="138"/>
        <v>0</v>
      </c>
      <c r="AR344" s="262">
        <f t="shared" si="126"/>
        <v>0</v>
      </c>
      <c r="AS344" s="129">
        <f t="shared" si="127"/>
        <v>0</v>
      </c>
      <c r="AT344" s="263">
        <f t="shared" si="139"/>
        <v>0</v>
      </c>
      <c r="AU344" s="262">
        <f t="shared" si="128"/>
        <v>0</v>
      </c>
      <c r="AV344" s="129">
        <f t="shared" si="129"/>
        <v>0</v>
      </c>
      <c r="AW344" s="263">
        <f t="shared" si="140"/>
        <v>0</v>
      </c>
      <c r="AX344" s="262">
        <f t="shared" si="130"/>
        <v>0</v>
      </c>
      <c r="AY344" s="129">
        <f t="shared" si="131"/>
        <v>0</v>
      </c>
      <c r="AZ344" s="129">
        <f t="shared" si="141"/>
        <v>0</v>
      </c>
      <c r="BA344" s="263">
        <f>IFERROR(IF(VLOOKUP($D344,Listen!$A$2:$F$45,6,0)="Ja",AX344-MAX(AY344:AZ344),AX344-AY344),0)</f>
        <v>0</v>
      </c>
      <c r="BB344" s="262">
        <f t="shared" si="142"/>
        <v>0</v>
      </c>
      <c r="BC344" s="129">
        <f t="shared" si="132"/>
        <v>0</v>
      </c>
      <c r="BD344" s="129">
        <f t="shared" si="143"/>
        <v>0</v>
      </c>
      <c r="BE344" s="263">
        <f>IFERROR(IF(VLOOKUP($D344,Listen!$A$2:$F$45,6,0)="Ja",BB344-MAX(BC344:BD344),BB344-BC344),0)</f>
        <v>0</v>
      </c>
    </row>
    <row r="345" spans="1:57" x14ac:dyDescent="0.25">
      <c r="A345" s="189">
        <v>341</v>
      </c>
      <c r="B345" s="135" t="str">
        <f>IF(AND(E345&lt;&gt;0,D345&lt;&gt;0,F345&lt;&gt;0),IF(C345&lt;&gt;0,CONCATENATE(C345,"-AGr",VLOOKUP(D345,Listen!$A$2:$D$45,4,FALSE),"-",E345,"-",F345,),CONCATENATE("AGr",VLOOKUP(D345,Listen!$A$2:$D$45,4,FALSE),"-",E345,"-",F345)),"keine vollständige ID")</f>
        <v>keine vollständige ID</v>
      </c>
      <c r="C345" s="126"/>
      <c r="D345" s="275"/>
      <c r="E345" s="33"/>
      <c r="F345" s="130"/>
      <c r="G345" s="16"/>
      <c r="H345" s="16"/>
      <c r="I345" s="16"/>
      <c r="J345" s="16"/>
      <c r="K345" s="16"/>
      <c r="L345" s="94">
        <f>IF(E345&gt;A_Stammdaten!$B$10,0,G345+H345-J345)</f>
        <v>0</v>
      </c>
      <c r="M345" s="16"/>
      <c r="N345" s="16"/>
      <c r="O345" s="16"/>
      <c r="P345" s="54">
        <f t="shared" si="120"/>
        <v>0</v>
      </c>
      <c r="Q345" s="33"/>
      <c r="R345" s="33"/>
      <c r="S345" s="33"/>
      <c r="T345" s="33"/>
      <c r="U345" s="33"/>
      <c r="V345" s="33"/>
      <c r="W345" s="55" t="str">
        <f t="shared" si="121"/>
        <v>-</v>
      </c>
      <c r="X345" s="55" t="str">
        <f t="shared" si="122"/>
        <v>-</v>
      </c>
      <c r="Y345" s="55">
        <f>IF(ISBLANK($D345),0,VLOOKUP($D345,Listen!$A$2:$C$45,2,FALSE))</f>
        <v>0</v>
      </c>
      <c r="Z345" s="55">
        <f>IF(ISBLANK($D345),0,VLOOKUP($D345,Listen!$A$2:$C$45,3,FALSE))</f>
        <v>0</v>
      </c>
      <c r="AA345" s="45">
        <f t="shared" si="133"/>
        <v>0</v>
      </c>
      <c r="AB345" s="45">
        <f t="shared" si="133"/>
        <v>0</v>
      </c>
      <c r="AC345" s="45">
        <f>IFERROR(IF(OR($R345&lt;&gt;"Ja",VLOOKUP($D345,Listen!$A$2:$F$45,5,0)="Nein",E345&lt;IF(D345="LNG Anbindungsanlagen gemäß separater Festlegung",2022,2023)),$Y345,$W345),0)</f>
        <v>0</v>
      </c>
      <c r="AD345" s="45">
        <f>IFERROR(IF(OR($R345&lt;&gt;"Ja",VLOOKUP($D345,Listen!$A$2:$F$45,5,0)="Nein",E345&lt;IF(D345="LNG Anbindungsanlagen gemäß separater Festlegung",2022,2023)),$Y345,$W345),0)</f>
        <v>0</v>
      </c>
      <c r="AE345" s="45">
        <f>IFERROR(IF(OR($S345&lt;&gt;"Ja",VLOOKUP($D345,Listen!$A$2:$F$45,6,0)="Nein"),$Y345,$X345),0)</f>
        <v>0</v>
      </c>
      <c r="AF345" s="45">
        <f>IFERROR(IF(OR($S345&lt;&gt;"Ja",VLOOKUP($D345,Listen!$A$2:$F$45,6,0)="Nein"),$Y345,$X345),0)</f>
        <v>0</v>
      </c>
      <c r="AG345" s="45">
        <f>IFERROR(IF(OR($S345&lt;&gt;"Ja",VLOOKUP($D345,Listen!$A$2:$F$45,6,0)="Nein"),$Y345,$X345),0)</f>
        <v>0</v>
      </c>
      <c r="AH345" s="47">
        <f t="shared" si="134"/>
        <v>0</v>
      </c>
      <c r="AI345" s="122">
        <f>IFERROR(IF(VLOOKUP($D345,Listen!$A$2:$F$45,6,0)="Ja",MAX(BC345:BD345),D_SAV!$BC345),0)</f>
        <v>0</v>
      </c>
      <c r="AJ345" s="47">
        <f t="shared" si="135"/>
        <v>0</v>
      </c>
      <c r="AL345" s="262">
        <f t="shared" si="136"/>
        <v>0</v>
      </c>
      <c r="AM345" s="129">
        <f t="shared" si="123"/>
        <v>0</v>
      </c>
      <c r="AN345" s="263">
        <f t="shared" si="137"/>
        <v>0</v>
      </c>
      <c r="AO345" s="262">
        <f t="shared" si="124"/>
        <v>0</v>
      </c>
      <c r="AP345" s="129">
        <f t="shared" si="125"/>
        <v>0</v>
      </c>
      <c r="AQ345" s="263">
        <f t="shared" si="138"/>
        <v>0</v>
      </c>
      <c r="AR345" s="262">
        <f t="shared" si="126"/>
        <v>0</v>
      </c>
      <c r="AS345" s="129">
        <f t="shared" si="127"/>
        <v>0</v>
      </c>
      <c r="AT345" s="263">
        <f t="shared" si="139"/>
        <v>0</v>
      </c>
      <c r="AU345" s="262">
        <f t="shared" si="128"/>
        <v>0</v>
      </c>
      <c r="AV345" s="129">
        <f t="shared" si="129"/>
        <v>0</v>
      </c>
      <c r="AW345" s="263">
        <f t="shared" si="140"/>
        <v>0</v>
      </c>
      <c r="AX345" s="262">
        <f t="shared" si="130"/>
        <v>0</v>
      </c>
      <c r="AY345" s="129">
        <f t="shared" si="131"/>
        <v>0</v>
      </c>
      <c r="AZ345" s="129">
        <f t="shared" si="141"/>
        <v>0</v>
      </c>
      <c r="BA345" s="263">
        <f>IFERROR(IF(VLOOKUP($D345,Listen!$A$2:$F$45,6,0)="Ja",AX345-MAX(AY345:AZ345),AX345-AY345),0)</f>
        <v>0</v>
      </c>
      <c r="BB345" s="262">
        <f t="shared" si="142"/>
        <v>0</v>
      </c>
      <c r="BC345" s="129">
        <f t="shared" si="132"/>
        <v>0</v>
      </c>
      <c r="BD345" s="129">
        <f t="shared" si="143"/>
        <v>0</v>
      </c>
      <c r="BE345" s="263">
        <f>IFERROR(IF(VLOOKUP($D345,Listen!$A$2:$F$45,6,0)="Ja",BB345-MAX(BC345:BD345),BB345-BC345),0)</f>
        <v>0</v>
      </c>
    </row>
    <row r="346" spans="1:57" x14ac:dyDescent="0.25">
      <c r="A346" s="189">
        <v>342</v>
      </c>
      <c r="B346" s="135" t="str">
        <f>IF(AND(E346&lt;&gt;0,D346&lt;&gt;0,F346&lt;&gt;0),IF(C346&lt;&gt;0,CONCATENATE(C346,"-AGr",VLOOKUP(D346,Listen!$A$2:$D$45,4,FALSE),"-",E346,"-",F346,),CONCATENATE("AGr",VLOOKUP(D346,Listen!$A$2:$D$45,4,FALSE),"-",E346,"-",F346)),"keine vollständige ID")</f>
        <v>keine vollständige ID</v>
      </c>
      <c r="C346" s="126"/>
      <c r="D346" s="275"/>
      <c r="E346" s="33"/>
      <c r="F346" s="130"/>
      <c r="G346" s="16"/>
      <c r="H346" s="16"/>
      <c r="I346" s="16"/>
      <c r="J346" s="16"/>
      <c r="K346" s="16"/>
      <c r="L346" s="94">
        <f>IF(E346&gt;A_Stammdaten!$B$10,0,G346+H346-J346)</f>
        <v>0</v>
      </c>
      <c r="M346" s="16"/>
      <c r="N346" s="16"/>
      <c r="O346" s="16"/>
      <c r="P346" s="54">
        <f t="shared" si="120"/>
        <v>0</v>
      </c>
      <c r="Q346" s="33"/>
      <c r="R346" s="33"/>
      <c r="S346" s="33"/>
      <c r="T346" s="33"/>
      <c r="U346" s="33"/>
      <c r="V346" s="33"/>
      <c r="W346" s="55" t="str">
        <f t="shared" si="121"/>
        <v>-</v>
      </c>
      <c r="X346" s="55" t="str">
        <f t="shared" si="122"/>
        <v>-</v>
      </c>
      <c r="Y346" s="55">
        <f>IF(ISBLANK($D346),0,VLOOKUP($D346,Listen!$A$2:$C$45,2,FALSE))</f>
        <v>0</v>
      </c>
      <c r="Z346" s="55">
        <f>IF(ISBLANK($D346),0,VLOOKUP($D346,Listen!$A$2:$C$45,3,FALSE))</f>
        <v>0</v>
      </c>
      <c r="AA346" s="45">
        <f t="shared" si="133"/>
        <v>0</v>
      </c>
      <c r="AB346" s="45">
        <f t="shared" si="133"/>
        <v>0</v>
      </c>
      <c r="AC346" s="45">
        <f>IFERROR(IF(OR($R346&lt;&gt;"Ja",VLOOKUP($D346,Listen!$A$2:$F$45,5,0)="Nein",E346&lt;IF(D346="LNG Anbindungsanlagen gemäß separater Festlegung",2022,2023)),$Y346,$W346),0)</f>
        <v>0</v>
      </c>
      <c r="AD346" s="45">
        <f>IFERROR(IF(OR($R346&lt;&gt;"Ja",VLOOKUP($D346,Listen!$A$2:$F$45,5,0)="Nein",E346&lt;IF(D346="LNG Anbindungsanlagen gemäß separater Festlegung",2022,2023)),$Y346,$W346),0)</f>
        <v>0</v>
      </c>
      <c r="AE346" s="45">
        <f>IFERROR(IF(OR($S346&lt;&gt;"Ja",VLOOKUP($D346,Listen!$A$2:$F$45,6,0)="Nein"),$Y346,$X346),0)</f>
        <v>0</v>
      </c>
      <c r="AF346" s="45">
        <f>IFERROR(IF(OR($S346&lt;&gt;"Ja",VLOOKUP($D346,Listen!$A$2:$F$45,6,0)="Nein"),$Y346,$X346),0)</f>
        <v>0</v>
      </c>
      <c r="AG346" s="45">
        <f>IFERROR(IF(OR($S346&lt;&gt;"Ja",VLOOKUP($D346,Listen!$A$2:$F$45,6,0)="Nein"),$Y346,$X346),0)</f>
        <v>0</v>
      </c>
      <c r="AH346" s="47">
        <f t="shared" si="134"/>
        <v>0</v>
      </c>
      <c r="AI346" s="122">
        <f>IFERROR(IF(VLOOKUP($D346,Listen!$A$2:$F$45,6,0)="Ja",MAX(BC346:BD346),D_SAV!$BC346),0)</f>
        <v>0</v>
      </c>
      <c r="AJ346" s="47">
        <f t="shared" si="135"/>
        <v>0</v>
      </c>
      <c r="AL346" s="262">
        <f t="shared" si="136"/>
        <v>0</v>
      </c>
      <c r="AM346" s="129">
        <f t="shared" si="123"/>
        <v>0</v>
      </c>
      <c r="AN346" s="263">
        <f t="shared" si="137"/>
        <v>0</v>
      </c>
      <c r="AO346" s="262">
        <f t="shared" si="124"/>
        <v>0</v>
      </c>
      <c r="AP346" s="129">
        <f t="shared" si="125"/>
        <v>0</v>
      </c>
      <c r="AQ346" s="263">
        <f t="shared" si="138"/>
        <v>0</v>
      </c>
      <c r="AR346" s="262">
        <f t="shared" si="126"/>
        <v>0</v>
      </c>
      <c r="AS346" s="129">
        <f t="shared" si="127"/>
        <v>0</v>
      </c>
      <c r="AT346" s="263">
        <f t="shared" si="139"/>
        <v>0</v>
      </c>
      <c r="AU346" s="262">
        <f t="shared" si="128"/>
        <v>0</v>
      </c>
      <c r="AV346" s="129">
        <f t="shared" si="129"/>
        <v>0</v>
      </c>
      <c r="AW346" s="263">
        <f t="shared" si="140"/>
        <v>0</v>
      </c>
      <c r="AX346" s="262">
        <f t="shared" si="130"/>
        <v>0</v>
      </c>
      <c r="AY346" s="129">
        <f t="shared" si="131"/>
        <v>0</v>
      </c>
      <c r="AZ346" s="129">
        <f t="shared" si="141"/>
        <v>0</v>
      </c>
      <c r="BA346" s="263">
        <f>IFERROR(IF(VLOOKUP($D346,Listen!$A$2:$F$45,6,0)="Ja",AX346-MAX(AY346:AZ346),AX346-AY346),0)</f>
        <v>0</v>
      </c>
      <c r="BB346" s="262">
        <f t="shared" si="142"/>
        <v>0</v>
      </c>
      <c r="BC346" s="129">
        <f t="shared" si="132"/>
        <v>0</v>
      </c>
      <c r="BD346" s="129">
        <f t="shared" si="143"/>
        <v>0</v>
      </c>
      <c r="BE346" s="263">
        <f>IFERROR(IF(VLOOKUP($D346,Listen!$A$2:$F$45,6,0)="Ja",BB346-MAX(BC346:BD346),BB346-BC346),0)</f>
        <v>0</v>
      </c>
    </row>
    <row r="347" spans="1:57" x14ac:dyDescent="0.25">
      <c r="A347" s="189">
        <v>343</v>
      </c>
      <c r="B347" s="135" t="str">
        <f>IF(AND(E347&lt;&gt;0,D347&lt;&gt;0,F347&lt;&gt;0),IF(C347&lt;&gt;0,CONCATENATE(C347,"-AGr",VLOOKUP(D347,Listen!$A$2:$D$45,4,FALSE),"-",E347,"-",F347,),CONCATENATE("AGr",VLOOKUP(D347,Listen!$A$2:$D$45,4,FALSE),"-",E347,"-",F347)),"keine vollständige ID")</f>
        <v>keine vollständige ID</v>
      </c>
      <c r="C347" s="126"/>
      <c r="D347" s="275"/>
      <c r="E347" s="33"/>
      <c r="F347" s="130"/>
      <c r="G347" s="16"/>
      <c r="H347" s="16"/>
      <c r="I347" s="16"/>
      <c r="J347" s="16"/>
      <c r="K347" s="16"/>
      <c r="L347" s="94">
        <f>IF(E347&gt;A_Stammdaten!$B$10,0,G347+H347-J347)</f>
        <v>0</v>
      </c>
      <c r="M347" s="16"/>
      <c r="N347" s="16"/>
      <c r="O347" s="16"/>
      <c r="P347" s="54">
        <f t="shared" si="120"/>
        <v>0</v>
      </c>
      <c r="Q347" s="33"/>
      <c r="R347" s="33"/>
      <c r="S347" s="33"/>
      <c r="T347" s="33"/>
      <c r="U347" s="33"/>
      <c r="V347" s="33"/>
      <c r="W347" s="55" t="str">
        <f t="shared" si="121"/>
        <v>-</v>
      </c>
      <c r="X347" s="55" t="str">
        <f t="shared" si="122"/>
        <v>-</v>
      </c>
      <c r="Y347" s="55">
        <f>IF(ISBLANK($D347),0,VLOOKUP($D347,Listen!$A$2:$C$45,2,FALSE))</f>
        <v>0</v>
      </c>
      <c r="Z347" s="55">
        <f>IF(ISBLANK($D347),0,VLOOKUP($D347,Listen!$A$2:$C$45,3,FALSE))</f>
        <v>0</v>
      </c>
      <c r="AA347" s="45">
        <f t="shared" si="133"/>
        <v>0</v>
      </c>
      <c r="AB347" s="45">
        <f t="shared" si="133"/>
        <v>0</v>
      </c>
      <c r="AC347" s="45">
        <f>IFERROR(IF(OR($R347&lt;&gt;"Ja",VLOOKUP($D347,Listen!$A$2:$F$45,5,0)="Nein",E347&lt;IF(D347="LNG Anbindungsanlagen gemäß separater Festlegung",2022,2023)),$Y347,$W347),0)</f>
        <v>0</v>
      </c>
      <c r="AD347" s="45">
        <f>IFERROR(IF(OR($R347&lt;&gt;"Ja",VLOOKUP($D347,Listen!$A$2:$F$45,5,0)="Nein",E347&lt;IF(D347="LNG Anbindungsanlagen gemäß separater Festlegung",2022,2023)),$Y347,$W347),0)</f>
        <v>0</v>
      </c>
      <c r="AE347" s="45">
        <f>IFERROR(IF(OR($S347&lt;&gt;"Ja",VLOOKUP($D347,Listen!$A$2:$F$45,6,0)="Nein"),$Y347,$X347),0)</f>
        <v>0</v>
      </c>
      <c r="AF347" s="45">
        <f>IFERROR(IF(OR($S347&lt;&gt;"Ja",VLOOKUP($D347,Listen!$A$2:$F$45,6,0)="Nein"),$Y347,$X347),0)</f>
        <v>0</v>
      </c>
      <c r="AG347" s="45">
        <f>IFERROR(IF(OR($S347&lt;&gt;"Ja",VLOOKUP($D347,Listen!$A$2:$F$45,6,0)="Nein"),$Y347,$X347),0)</f>
        <v>0</v>
      </c>
      <c r="AH347" s="47">
        <f t="shared" si="134"/>
        <v>0</v>
      </c>
      <c r="AI347" s="122">
        <f>IFERROR(IF(VLOOKUP($D347,Listen!$A$2:$F$45,6,0)="Ja",MAX(BC347:BD347),D_SAV!$BC347),0)</f>
        <v>0</v>
      </c>
      <c r="AJ347" s="47">
        <f t="shared" si="135"/>
        <v>0</v>
      </c>
      <c r="AL347" s="262">
        <f t="shared" si="136"/>
        <v>0</v>
      </c>
      <c r="AM347" s="129">
        <f t="shared" si="123"/>
        <v>0</v>
      </c>
      <c r="AN347" s="263">
        <f t="shared" si="137"/>
        <v>0</v>
      </c>
      <c r="AO347" s="262">
        <f t="shared" si="124"/>
        <v>0</v>
      </c>
      <c r="AP347" s="129">
        <f t="shared" si="125"/>
        <v>0</v>
      </c>
      <c r="AQ347" s="263">
        <f t="shared" si="138"/>
        <v>0</v>
      </c>
      <c r="AR347" s="262">
        <f t="shared" si="126"/>
        <v>0</v>
      </c>
      <c r="AS347" s="129">
        <f t="shared" si="127"/>
        <v>0</v>
      </c>
      <c r="AT347" s="263">
        <f t="shared" si="139"/>
        <v>0</v>
      </c>
      <c r="AU347" s="262">
        <f t="shared" si="128"/>
        <v>0</v>
      </c>
      <c r="AV347" s="129">
        <f t="shared" si="129"/>
        <v>0</v>
      </c>
      <c r="AW347" s="263">
        <f t="shared" si="140"/>
        <v>0</v>
      </c>
      <c r="AX347" s="262">
        <f t="shared" si="130"/>
        <v>0</v>
      </c>
      <c r="AY347" s="129">
        <f t="shared" si="131"/>
        <v>0</v>
      </c>
      <c r="AZ347" s="129">
        <f t="shared" si="141"/>
        <v>0</v>
      </c>
      <c r="BA347" s="263">
        <f>IFERROR(IF(VLOOKUP($D347,Listen!$A$2:$F$45,6,0)="Ja",AX347-MAX(AY347:AZ347),AX347-AY347),0)</f>
        <v>0</v>
      </c>
      <c r="BB347" s="262">
        <f t="shared" si="142"/>
        <v>0</v>
      </c>
      <c r="BC347" s="129">
        <f t="shared" si="132"/>
        <v>0</v>
      </c>
      <c r="BD347" s="129">
        <f t="shared" si="143"/>
        <v>0</v>
      </c>
      <c r="BE347" s="263">
        <f>IFERROR(IF(VLOOKUP($D347,Listen!$A$2:$F$45,6,0)="Ja",BB347-MAX(BC347:BD347),BB347-BC347),0)</f>
        <v>0</v>
      </c>
    </row>
    <row r="348" spans="1:57" x14ac:dyDescent="0.25">
      <c r="A348" s="189">
        <v>344</v>
      </c>
      <c r="B348" s="135" t="str">
        <f>IF(AND(E348&lt;&gt;0,D348&lt;&gt;0,F348&lt;&gt;0),IF(C348&lt;&gt;0,CONCATENATE(C348,"-AGr",VLOOKUP(D348,Listen!$A$2:$D$45,4,FALSE),"-",E348,"-",F348,),CONCATENATE("AGr",VLOOKUP(D348,Listen!$A$2:$D$45,4,FALSE),"-",E348,"-",F348)),"keine vollständige ID")</f>
        <v>keine vollständige ID</v>
      </c>
      <c r="C348" s="126"/>
      <c r="D348" s="275"/>
      <c r="E348" s="33"/>
      <c r="F348" s="130"/>
      <c r="G348" s="16"/>
      <c r="H348" s="16"/>
      <c r="I348" s="16"/>
      <c r="J348" s="16"/>
      <c r="K348" s="16"/>
      <c r="L348" s="94">
        <f>IF(E348&gt;A_Stammdaten!$B$10,0,G348+H348-J348)</f>
        <v>0</v>
      </c>
      <c r="M348" s="16"/>
      <c r="N348" s="16"/>
      <c r="O348" s="16"/>
      <c r="P348" s="54">
        <f t="shared" si="120"/>
        <v>0</v>
      </c>
      <c r="Q348" s="33"/>
      <c r="R348" s="33"/>
      <c r="S348" s="33"/>
      <c r="T348" s="33"/>
      <c r="U348" s="33"/>
      <c r="V348" s="33"/>
      <c r="W348" s="55" t="str">
        <f t="shared" si="121"/>
        <v>-</v>
      </c>
      <c r="X348" s="55" t="str">
        <f t="shared" si="122"/>
        <v>-</v>
      </c>
      <c r="Y348" s="55">
        <f>IF(ISBLANK($D348),0,VLOOKUP($D348,Listen!$A$2:$C$45,2,FALSE))</f>
        <v>0</v>
      </c>
      <c r="Z348" s="55">
        <f>IF(ISBLANK($D348),0,VLOOKUP($D348,Listen!$A$2:$C$45,3,FALSE))</f>
        <v>0</v>
      </c>
      <c r="AA348" s="45">
        <f t="shared" si="133"/>
        <v>0</v>
      </c>
      <c r="AB348" s="45">
        <f t="shared" si="133"/>
        <v>0</v>
      </c>
      <c r="AC348" s="45">
        <f>IFERROR(IF(OR($R348&lt;&gt;"Ja",VLOOKUP($D348,Listen!$A$2:$F$45,5,0)="Nein",E348&lt;IF(D348="LNG Anbindungsanlagen gemäß separater Festlegung",2022,2023)),$Y348,$W348),0)</f>
        <v>0</v>
      </c>
      <c r="AD348" s="45">
        <f>IFERROR(IF(OR($R348&lt;&gt;"Ja",VLOOKUP($D348,Listen!$A$2:$F$45,5,0)="Nein",E348&lt;IF(D348="LNG Anbindungsanlagen gemäß separater Festlegung",2022,2023)),$Y348,$W348),0)</f>
        <v>0</v>
      </c>
      <c r="AE348" s="45">
        <f>IFERROR(IF(OR($S348&lt;&gt;"Ja",VLOOKUP($D348,Listen!$A$2:$F$45,6,0)="Nein"),$Y348,$X348),0)</f>
        <v>0</v>
      </c>
      <c r="AF348" s="45">
        <f>IFERROR(IF(OR($S348&lt;&gt;"Ja",VLOOKUP($D348,Listen!$A$2:$F$45,6,0)="Nein"),$Y348,$X348),0)</f>
        <v>0</v>
      </c>
      <c r="AG348" s="45">
        <f>IFERROR(IF(OR($S348&lt;&gt;"Ja",VLOOKUP($D348,Listen!$A$2:$F$45,6,0)="Nein"),$Y348,$X348),0)</f>
        <v>0</v>
      </c>
      <c r="AH348" s="47">
        <f t="shared" si="134"/>
        <v>0</v>
      </c>
      <c r="AI348" s="122">
        <f>IFERROR(IF(VLOOKUP($D348,Listen!$A$2:$F$45,6,0)="Ja",MAX(BC348:BD348),D_SAV!$BC348),0)</f>
        <v>0</v>
      </c>
      <c r="AJ348" s="47">
        <f t="shared" si="135"/>
        <v>0</v>
      </c>
      <c r="AL348" s="262">
        <f t="shared" si="136"/>
        <v>0</v>
      </c>
      <c r="AM348" s="129">
        <f t="shared" si="123"/>
        <v>0</v>
      </c>
      <c r="AN348" s="263">
        <f t="shared" si="137"/>
        <v>0</v>
      </c>
      <c r="AO348" s="262">
        <f t="shared" si="124"/>
        <v>0</v>
      </c>
      <c r="AP348" s="129">
        <f t="shared" si="125"/>
        <v>0</v>
      </c>
      <c r="AQ348" s="263">
        <f t="shared" si="138"/>
        <v>0</v>
      </c>
      <c r="AR348" s="262">
        <f t="shared" si="126"/>
        <v>0</v>
      </c>
      <c r="AS348" s="129">
        <f t="shared" si="127"/>
        <v>0</v>
      </c>
      <c r="AT348" s="263">
        <f t="shared" si="139"/>
        <v>0</v>
      </c>
      <c r="AU348" s="262">
        <f t="shared" si="128"/>
        <v>0</v>
      </c>
      <c r="AV348" s="129">
        <f t="shared" si="129"/>
        <v>0</v>
      </c>
      <c r="AW348" s="263">
        <f t="shared" si="140"/>
        <v>0</v>
      </c>
      <c r="AX348" s="262">
        <f t="shared" si="130"/>
        <v>0</v>
      </c>
      <c r="AY348" s="129">
        <f t="shared" si="131"/>
        <v>0</v>
      </c>
      <c r="AZ348" s="129">
        <f t="shared" si="141"/>
        <v>0</v>
      </c>
      <c r="BA348" s="263">
        <f>IFERROR(IF(VLOOKUP($D348,Listen!$A$2:$F$45,6,0)="Ja",AX348-MAX(AY348:AZ348),AX348-AY348),0)</f>
        <v>0</v>
      </c>
      <c r="BB348" s="262">
        <f t="shared" si="142"/>
        <v>0</v>
      </c>
      <c r="BC348" s="129">
        <f t="shared" si="132"/>
        <v>0</v>
      </c>
      <c r="BD348" s="129">
        <f t="shared" si="143"/>
        <v>0</v>
      </c>
      <c r="BE348" s="263">
        <f>IFERROR(IF(VLOOKUP($D348,Listen!$A$2:$F$45,6,0)="Ja",BB348-MAX(BC348:BD348),BB348-BC348),0)</f>
        <v>0</v>
      </c>
    </row>
    <row r="349" spans="1:57" x14ac:dyDescent="0.25">
      <c r="A349" s="189">
        <v>345</v>
      </c>
      <c r="B349" s="135" t="str">
        <f>IF(AND(E349&lt;&gt;0,D349&lt;&gt;0,F349&lt;&gt;0),IF(C349&lt;&gt;0,CONCATENATE(C349,"-AGr",VLOOKUP(D349,Listen!$A$2:$D$45,4,FALSE),"-",E349,"-",F349,),CONCATENATE("AGr",VLOOKUP(D349,Listen!$A$2:$D$45,4,FALSE),"-",E349,"-",F349)),"keine vollständige ID")</f>
        <v>keine vollständige ID</v>
      </c>
      <c r="C349" s="126"/>
      <c r="D349" s="275"/>
      <c r="E349" s="33"/>
      <c r="F349" s="130"/>
      <c r="G349" s="16"/>
      <c r="H349" s="16"/>
      <c r="I349" s="16"/>
      <c r="J349" s="16"/>
      <c r="K349" s="16"/>
      <c r="L349" s="94">
        <f>IF(E349&gt;A_Stammdaten!$B$10,0,G349+H349-J349)</f>
        <v>0</v>
      </c>
      <c r="M349" s="16"/>
      <c r="N349" s="16"/>
      <c r="O349" s="16"/>
      <c r="P349" s="54">
        <f t="shared" si="120"/>
        <v>0</v>
      </c>
      <c r="Q349" s="33"/>
      <c r="R349" s="33"/>
      <c r="S349" s="33"/>
      <c r="T349" s="33"/>
      <c r="U349" s="33"/>
      <c r="V349" s="33"/>
      <c r="W349" s="55" t="str">
        <f t="shared" si="121"/>
        <v>-</v>
      </c>
      <c r="X349" s="55" t="str">
        <f t="shared" si="122"/>
        <v>-</v>
      </c>
      <c r="Y349" s="55">
        <f>IF(ISBLANK($D349),0,VLOOKUP($D349,Listen!$A$2:$C$45,2,FALSE))</f>
        <v>0</v>
      </c>
      <c r="Z349" s="55">
        <f>IF(ISBLANK($D349),0,VLOOKUP($D349,Listen!$A$2:$C$45,3,FALSE))</f>
        <v>0</v>
      </c>
      <c r="AA349" s="45">
        <f t="shared" si="133"/>
        <v>0</v>
      </c>
      <c r="AB349" s="45">
        <f t="shared" si="133"/>
        <v>0</v>
      </c>
      <c r="AC349" s="45">
        <f>IFERROR(IF(OR($R349&lt;&gt;"Ja",VLOOKUP($D349,Listen!$A$2:$F$45,5,0)="Nein",E349&lt;IF(D349="LNG Anbindungsanlagen gemäß separater Festlegung",2022,2023)),$Y349,$W349),0)</f>
        <v>0</v>
      </c>
      <c r="AD349" s="45">
        <f>IFERROR(IF(OR($R349&lt;&gt;"Ja",VLOOKUP($D349,Listen!$A$2:$F$45,5,0)="Nein",E349&lt;IF(D349="LNG Anbindungsanlagen gemäß separater Festlegung",2022,2023)),$Y349,$W349),0)</f>
        <v>0</v>
      </c>
      <c r="AE349" s="45">
        <f>IFERROR(IF(OR($S349&lt;&gt;"Ja",VLOOKUP($D349,Listen!$A$2:$F$45,6,0)="Nein"),$Y349,$X349),0)</f>
        <v>0</v>
      </c>
      <c r="AF349" s="45">
        <f>IFERROR(IF(OR($S349&lt;&gt;"Ja",VLOOKUP($D349,Listen!$A$2:$F$45,6,0)="Nein"),$Y349,$X349),0)</f>
        <v>0</v>
      </c>
      <c r="AG349" s="45">
        <f>IFERROR(IF(OR($S349&lt;&gt;"Ja",VLOOKUP($D349,Listen!$A$2:$F$45,6,0)="Nein"),$Y349,$X349),0)</f>
        <v>0</v>
      </c>
      <c r="AH349" s="47">
        <f t="shared" si="134"/>
        <v>0</v>
      </c>
      <c r="AI349" s="122">
        <f>IFERROR(IF(VLOOKUP($D349,Listen!$A$2:$F$45,6,0)="Ja",MAX(BC349:BD349),D_SAV!$BC349),0)</f>
        <v>0</v>
      </c>
      <c r="AJ349" s="47">
        <f t="shared" si="135"/>
        <v>0</v>
      </c>
      <c r="AL349" s="262">
        <f t="shared" si="136"/>
        <v>0</v>
      </c>
      <c r="AM349" s="129">
        <f t="shared" si="123"/>
        <v>0</v>
      </c>
      <c r="AN349" s="263">
        <f t="shared" si="137"/>
        <v>0</v>
      </c>
      <c r="AO349" s="262">
        <f t="shared" si="124"/>
        <v>0</v>
      </c>
      <c r="AP349" s="129">
        <f t="shared" si="125"/>
        <v>0</v>
      </c>
      <c r="AQ349" s="263">
        <f t="shared" si="138"/>
        <v>0</v>
      </c>
      <c r="AR349" s="262">
        <f t="shared" si="126"/>
        <v>0</v>
      </c>
      <c r="AS349" s="129">
        <f t="shared" si="127"/>
        <v>0</v>
      </c>
      <c r="AT349" s="263">
        <f t="shared" si="139"/>
        <v>0</v>
      </c>
      <c r="AU349" s="262">
        <f t="shared" si="128"/>
        <v>0</v>
      </c>
      <c r="AV349" s="129">
        <f t="shared" si="129"/>
        <v>0</v>
      </c>
      <c r="AW349" s="263">
        <f t="shared" si="140"/>
        <v>0</v>
      </c>
      <c r="AX349" s="262">
        <f t="shared" si="130"/>
        <v>0</v>
      </c>
      <c r="AY349" s="129">
        <f t="shared" si="131"/>
        <v>0</v>
      </c>
      <c r="AZ349" s="129">
        <f t="shared" si="141"/>
        <v>0</v>
      </c>
      <c r="BA349" s="263">
        <f>IFERROR(IF(VLOOKUP($D349,Listen!$A$2:$F$45,6,0)="Ja",AX349-MAX(AY349:AZ349),AX349-AY349),0)</f>
        <v>0</v>
      </c>
      <c r="BB349" s="262">
        <f t="shared" si="142"/>
        <v>0</v>
      </c>
      <c r="BC349" s="129">
        <f t="shared" si="132"/>
        <v>0</v>
      </c>
      <c r="BD349" s="129">
        <f t="shared" si="143"/>
        <v>0</v>
      </c>
      <c r="BE349" s="263">
        <f>IFERROR(IF(VLOOKUP($D349,Listen!$A$2:$F$45,6,0)="Ja",BB349-MAX(BC349:BD349),BB349-BC349),0)</f>
        <v>0</v>
      </c>
    </row>
    <row r="350" spans="1:57" x14ac:dyDescent="0.25">
      <c r="A350" s="189">
        <v>346</v>
      </c>
      <c r="B350" s="135" t="str">
        <f>IF(AND(E350&lt;&gt;0,D350&lt;&gt;0,F350&lt;&gt;0),IF(C350&lt;&gt;0,CONCATENATE(C350,"-AGr",VLOOKUP(D350,Listen!$A$2:$D$45,4,FALSE),"-",E350,"-",F350,),CONCATENATE("AGr",VLOOKUP(D350,Listen!$A$2:$D$45,4,FALSE),"-",E350,"-",F350)),"keine vollständige ID")</f>
        <v>keine vollständige ID</v>
      </c>
      <c r="C350" s="126"/>
      <c r="D350" s="275"/>
      <c r="E350" s="33"/>
      <c r="F350" s="130"/>
      <c r="G350" s="16"/>
      <c r="H350" s="16"/>
      <c r="I350" s="16"/>
      <c r="J350" s="16"/>
      <c r="K350" s="16"/>
      <c r="L350" s="94">
        <f>IF(E350&gt;A_Stammdaten!$B$10,0,G350+H350-J350)</f>
        <v>0</v>
      </c>
      <c r="M350" s="16"/>
      <c r="N350" s="16"/>
      <c r="O350" s="16"/>
      <c r="P350" s="54">
        <f t="shared" si="120"/>
        <v>0</v>
      </c>
      <c r="Q350" s="33"/>
      <c r="R350" s="33"/>
      <c r="S350" s="33"/>
      <c r="T350" s="33"/>
      <c r="U350" s="33"/>
      <c r="V350" s="33"/>
      <c r="W350" s="55" t="str">
        <f t="shared" si="121"/>
        <v>-</v>
      </c>
      <c r="X350" s="55" t="str">
        <f t="shared" si="122"/>
        <v>-</v>
      </c>
      <c r="Y350" s="55">
        <f>IF(ISBLANK($D350),0,VLOOKUP($D350,Listen!$A$2:$C$45,2,FALSE))</f>
        <v>0</v>
      </c>
      <c r="Z350" s="55">
        <f>IF(ISBLANK($D350),0,VLOOKUP($D350,Listen!$A$2:$C$45,3,FALSE))</f>
        <v>0</v>
      </c>
      <c r="AA350" s="45">
        <f t="shared" si="133"/>
        <v>0</v>
      </c>
      <c r="AB350" s="45">
        <f t="shared" si="133"/>
        <v>0</v>
      </c>
      <c r="AC350" s="45">
        <f>IFERROR(IF(OR($R350&lt;&gt;"Ja",VLOOKUP($D350,Listen!$A$2:$F$45,5,0)="Nein",E350&lt;IF(D350="LNG Anbindungsanlagen gemäß separater Festlegung",2022,2023)),$Y350,$W350),0)</f>
        <v>0</v>
      </c>
      <c r="AD350" s="45">
        <f>IFERROR(IF(OR($R350&lt;&gt;"Ja",VLOOKUP($D350,Listen!$A$2:$F$45,5,0)="Nein",E350&lt;IF(D350="LNG Anbindungsanlagen gemäß separater Festlegung",2022,2023)),$Y350,$W350),0)</f>
        <v>0</v>
      </c>
      <c r="AE350" s="45">
        <f>IFERROR(IF(OR($S350&lt;&gt;"Ja",VLOOKUP($D350,Listen!$A$2:$F$45,6,0)="Nein"),$Y350,$X350),0)</f>
        <v>0</v>
      </c>
      <c r="AF350" s="45">
        <f>IFERROR(IF(OR($S350&lt;&gt;"Ja",VLOOKUP($D350,Listen!$A$2:$F$45,6,0)="Nein"),$Y350,$X350),0)</f>
        <v>0</v>
      </c>
      <c r="AG350" s="45">
        <f>IFERROR(IF(OR($S350&lt;&gt;"Ja",VLOOKUP($D350,Listen!$A$2:$F$45,6,0)="Nein"),$Y350,$X350),0)</f>
        <v>0</v>
      </c>
      <c r="AH350" s="47">
        <f t="shared" si="134"/>
        <v>0</v>
      </c>
      <c r="AI350" s="122">
        <f>IFERROR(IF(VLOOKUP($D350,Listen!$A$2:$F$45,6,0)="Ja",MAX(BC350:BD350),D_SAV!$BC350),0)</f>
        <v>0</v>
      </c>
      <c r="AJ350" s="47">
        <f t="shared" si="135"/>
        <v>0</v>
      </c>
      <c r="AL350" s="262">
        <f t="shared" si="136"/>
        <v>0</v>
      </c>
      <c r="AM350" s="129">
        <f t="shared" si="123"/>
        <v>0</v>
      </c>
      <c r="AN350" s="263">
        <f t="shared" si="137"/>
        <v>0</v>
      </c>
      <c r="AO350" s="262">
        <f t="shared" si="124"/>
        <v>0</v>
      </c>
      <c r="AP350" s="129">
        <f t="shared" si="125"/>
        <v>0</v>
      </c>
      <c r="AQ350" s="263">
        <f t="shared" si="138"/>
        <v>0</v>
      </c>
      <c r="AR350" s="262">
        <f t="shared" si="126"/>
        <v>0</v>
      </c>
      <c r="AS350" s="129">
        <f t="shared" si="127"/>
        <v>0</v>
      </c>
      <c r="AT350" s="263">
        <f t="shared" si="139"/>
        <v>0</v>
      </c>
      <c r="AU350" s="262">
        <f t="shared" si="128"/>
        <v>0</v>
      </c>
      <c r="AV350" s="129">
        <f t="shared" si="129"/>
        <v>0</v>
      </c>
      <c r="AW350" s="263">
        <f t="shared" si="140"/>
        <v>0</v>
      </c>
      <c r="AX350" s="262">
        <f t="shared" si="130"/>
        <v>0</v>
      </c>
      <c r="AY350" s="129">
        <f t="shared" si="131"/>
        <v>0</v>
      </c>
      <c r="AZ350" s="129">
        <f t="shared" si="141"/>
        <v>0</v>
      </c>
      <c r="BA350" s="263">
        <f>IFERROR(IF(VLOOKUP($D350,Listen!$A$2:$F$45,6,0)="Ja",AX350-MAX(AY350:AZ350),AX350-AY350),0)</f>
        <v>0</v>
      </c>
      <c r="BB350" s="262">
        <f t="shared" si="142"/>
        <v>0</v>
      </c>
      <c r="BC350" s="129">
        <f t="shared" si="132"/>
        <v>0</v>
      </c>
      <c r="BD350" s="129">
        <f t="shared" si="143"/>
        <v>0</v>
      </c>
      <c r="BE350" s="263">
        <f>IFERROR(IF(VLOOKUP($D350,Listen!$A$2:$F$45,6,0)="Ja",BB350-MAX(BC350:BD350),BB350-BC350),0)</f>
        <v>0</v>
      </c>
    </row>
    <row r="351" spans="1:57" x14ac:dyDescent="0.25">
      <c r="A351" s="189">
        <v>347</v>
      </c>
      <c r="B351" s="135" t="str">
        <f>IF(AND(E351&lt;&gt;0,D351&lt;&gt;0,F351&lt;&gt;0),IF(C351&lt;&gt;0,CONCATENATE(C351,"-AGr",VLOOKUP(D351,Listen!$A$2:$D$45,4,FALSE),"-",E351,"-",F351,),CONCATENATE("AGr",VLOOKUP(D351,Listen!$A$2:$D$45,4,FALSE),"-",E351,"-",F351)),"keine vollständige ID")</f>
        <v>keine vollständige ID</v>
      </c>
      <c r="C351" s="126"/>
      <c r="D351" s="275"/>
      <c r="E351" s="33"/>
      <c r="F351" s="130"/>
      <c r="G351" s="16"/>
      <c r="H351" s="16"/>
      <c r="I351" s="16"/>
      <c r="J351" s="16"/>
      <c r="K351" s="16"/>
      <c r="L351" s="94">
        <f>IF(E351&gt;A_Stammdaten!$B$10,0,G351+H351-J351)</f>
        <v>0</v>
      </c>
      <c r="M351" s="16"/>
      <c r="N351" s="16"/>
      <c r="O351" s="16"/>
      <c r="P351" s="54">
        <f t="shared" si="120"/>
        <v>0</v>
      </c>
      <c r="Q351" s="33"/>
      <c r="R351" s="33"/>
      <c r="S351" s="33"/>
      <c r="T351" s="33"/>
      <c r="U351" s="33"/>
      <c r="V351" s="33"/>
      <c r="W351" s="55" t="str">
        <f t="shared" si="121"/>
        <v>-</v>
      </c>
      <c r="X351" s="55" t="str">
        <f t="shared" si="122"/>
        <v>-</v>
      </c>
      <c r="Y351" s="55">
        <f>IF(ISBLANK($D351),0,VLOOKUP($D351,Listen!$A$2:$C$45,2,FALSE))</f>
        <v>0</v>
      </c>
      <c r="Z351" s="55">
        <f>IF(ISBLANK($D351),0,VLOOKUP($D351,Listen!$A$2:$C$45,3,FALSE))</f>
        <v>0</v>
      </c>
      <c r="AA351" s="45">
        <f t="shared" si="133"/>
        <v>0</v>
      </c>
      <c r="AB351" s="45">
        <f t="shared" si="133"/>
        <v>0</v>
      </c>
      <c r="AC351" s="45">
        <f>IFERROR(IF(OR($R351&lt;&gt;"Ja",VLOOKUP($D351,Listen!$A$2:$F$45,5,0)="Nein",E351&lt;IF(D351="LNG Anbindungsanlagen gemäß separater Festlegung",2022,2023)),$Y351,$W351),0)</f>
        <v>0</v>
      </c>
      <c r="AD351" s="45">
        <f>IFERROR(IF(OR($R351&lt;&gt;"Ja",VLOOKUP($D351,Listen!$A$2:$F$45,5,0)="Nein",E351&lt;IF(D351="LNG Anbindungsanlagen gemäß separater Festlegung",2022,2023)),$Y351,$W351),0)</f>
        <v>0</v>
      </c>
      <c r="AE351" s="45">
        <f>IFERROR(IF(OR($S351&lt;&gt;"Ja",VLOOKUP($D351,Listen!$A$2:$F$45,6,0)="Nein"),$Y351,$X351),0)</f>
        <v>0</v>
      </c>
      <c r="AF351" s="45">
        <f>IFERROR(IF(OR($S351&lt;&gt;"Ja",VLOOKUP($D351,Listen!$A$2:$F$45,6,0)="Nein"),$Y351,$X351),0)</f>
        <v>0</v>
      </c>
      <c r="AG351" s="45">
        <f>IFERROR(IF(OR($S351&lt;&gt;"Ja",VLOOKUP($D351,Listen!$A$2:$F$45,6,0)="Nein"),$Y351,$X351),0)</f>
        <v>0</v>
      </c>
      <c r="AH351" s="47">
        <f t="shared" si="134"/>
        <v>0</v>
      </c>
      <c r="AI351" s="122">
        <f>IFERROR(IF(VLOOKUP($D351,Listen!$A$2:$F$45,6,0)="Ja",MAX(BC351:BD351),D_SAV!$BC351),0)</f>
        <v>0</v>
      </c>
      <c r="AJ351" s="47">
        <f t="shared" si="135"/>
        <v>0</v>
      </c>
      <c r="AL351" s="262">
        <f t="shared" si="136"/>
        <v>0</v>
      </c>
      <c r="AM351" s="129">
        <f t="shared" si="123"/>
        <v>0</v>
      </c>
      <c r="AN351" s="263">
        <f t="shared" si="137"/>
        <v>0</v>
      </c>
      <c r="AO351" s="262">
        <f t="shared" si="124"/>
        <v>0</v>
      </c>
      <c r="AP351" s="129">
        <f t="shared" si="125"/>
        <v>0</v>
      </c>
      <c r="AQ351" s="263">
        <f t="shared" si="138"/>
        <v>0</v>
      </c>
      <c r="AR351" s="262">
        <f t="shared" si="126"/>
        <v>0</v>
      </c>
      <c r="AS351" s="129">
        <f t="shared" si="127"/>
        <v>0</v>
      </c>
      <c r="AT351" s="263">
        <f t="shared" si="139"/>
        <v>0</v>
      </c>
      <c r="AU351" s="262">
        <f t="shared" si="128"/>
        <v>0</v>
      </c>
      <c r="AV351" s="129">
        <f t="shared" si="129"/>
        <v>0</v>
      </c>
      <c r="AW351" s="263">
        <f t="shared" si="140"/>
        <v>0</v>
      </c>
      <c r="AX351" s="262">
        <f t="shared" si="130"/>
        <v>0</v>
      </c>
      <c r="AY351" s="129">
        <f t="shared" si="131"/>
        <v>0</v>
      </c>
      <c r="AZ351" s="129">
        <f t="shared" si="141"/>
        <v>0</v>
      </c>
      <c r="BA351" s="263">
        <f>IFERROR(IF(VLOOKUP($D351,Listen!$A$2:$F$45,6,0)="Ja",AX351-MAX(AY351:AZ351),AX351-AY351),0)</f>
        <v>0</v>
      </c>
      <c r="BB351" s="262">
        <f t="shared" si="142"/>
        <v>0</v>
      </c>
      <c r="BC351" s="129">
        <f t="shared" si="132"/>
        <v>0</v>
      </c>
      <c r="BD351" s="129">
        <f t="shared" si="143"/>
        <v>0</v>
      </c>
      <c r="BE351" s="263">
        <f>IFERROR(IF(VLOOKUP($D351,Listen!$A$2:$F$45,6,0)="Ja",BB351-MAX(BC351:BD351),BB351-BC351),0)</f>
        <v>0</v>
      </c>
    </row>
    <row r="352" spans="1:57" x14ac:dyDescent="0.25">
      <c r="A352" s="189">
        <v>348</v>
      </c>
      <c r="B352" s="135" t="str">
        <f>IF(AND(E352&lt;&gt;0,D352&lt;&gt;0,F352&lt;&gt;0),IF(C352&lt;&gt;0,CONCATENATE(C352,"-AGr",VLOOKUP(D352,Listen!$A$2:$D$45,4,FALSE),"-",E352,"-",F352,),CONCATENATE("AGr",VLOOKUP(D352,Listen!$A$2:$D$45,4,FALSE),"-",E352,"-",F352)),"keine vollständige ID")</f>
        <v>keine vollständige ID</v>
      </c>
      <c r="C352" s="126"/>
      <c r="D352" s="275"/>
      <c r="E352" s="33"/>
      <c r="F352" s="130"/>
      <c r="G352" s="16"/>
      <c r="H352" s="16"/>
      <c r="I352" s="16"/>
      <c r="J352" s="16"/>
      <c r="K352" s="16"/>
      <c r="L352" s="94">
        <f>IF(E352&gt;A_Stammdaten!$B$10,0,G352+H352-J352)</f>
        <v>0</v>
      </c>
      <c r="M352" s="16"/>
      <c r="N352" s="16"/>
      <c r="O352" s="16"/>
      <c r="P352" s="54">
        <f t="shared" si="120"/>
        <v>0</v>
      </c>
      <c r="Q352" s="33"/>
      <c r="R352" s="33"/>
      <c r="S352" s="33"/>
      <c r="T352" s="33"/>
      <c r="U352" s="33"/>
      <c r="V352" s="33"/>
      <c r="W352" s="55" t="str">
        <f t="shared" si="121"/>
        <v>-</v>
      </c>
      <c r="X352" s="55" t="str">
        <f t="shared" si="122"/>
        <v>-</v>
      </c>
      <c r="Y352" s="55">
        <f>IF(ISBLANK($D352),0,VLOOKUP($D352,Listen!$A$2:$C$45,2,FALSE))</f>
        <v>0</v>
      </c>
      <c r="Z352" s="55">
        <f>IF(ISBLANK($D352),0,VLOOKUP($D352,Listen!$A$2:$C$45,3,FALSE))</f>
        <v>0</v>
      </c>
      <c r="AA352" s="45">
        <f t="shared" si="133"/>
        <v>0</v>
      </c>
      <c r="AB352" s="45">
        <f t="shared" si="133"/>
        <v>0</v>
      </c>
      <c r="AC352" s="45">
        <f>IFERROR(IF(OR($R352&lt;&gt;"Ja",VLOOKUP($D352,Listen!$A$2:$F$45,5,0)="Nein",E352&lt;IF(D352="LNG Anbindungsanlagen gemäß separater Festlegung",2022,2023)),$Y352,$W352),0)</f>
        <v>0</v>
      </c>
      <c r="AD352" s="45">
        <f>IFERROR(IF(OR($R352&lt;&gt;"Ja",VLOOKUP($D352,Listen!$A$2:$F$45,5,0)="Nein",E352&lt;IF(D352="LNG Anbindungsanlagen gemäß separater Festlegung",2022,2023)),$Y352,$W352),0)</f>
        <v>0</v>
      </c>
      <c r="AE352" s="45">
        <f>IFERROR(IF(OR($S352&lt;&gt;"Ja",VLOOKUP($D352,Listen!$A$2:$F$45,6,0)="Nein"),$Y352,$X352),0)</f>
        <v>0</v>
      </c>
      <c r="AF352" s="45">
        <f>IFERROR(IF(OR($S352&lt;&gt;"Ja",VLOOKUP($D352,Listen!$A$2:$F$45,6,0)="Nein"),$Y352,$X352),0)</f>
        <v>0</v>
      </c>
      <c r="AG352" s="45">
        <f>IFERROR(IF(OR($S352&lt;&gt;"Ja",VLOOKUP($D352,Listen!$A$2:$F$45,6,0)="Nein"),$Y352,$X352),0)</f>
        <v>0</v>
      </c>
      <c r="AH352" s="47">
        <f t="shared" si="134"/>
        <v>0</v>
      </c>
      <c r="AI352" s="122">
        <f>IFERROR(IF(VLOOKUP($D352,Listen!$A$2:$F$45,6,0)="Ja",MAX(BC352:BD352),D_SAV!$BC352),0)</f>
        <v>0</v>
      </c>
      <c r="AJ352" s="47">
        <f t="shared" si="135"/>
        <v>0</v>
      </c>
      <c r="AL352" s="262">
        <f t="shared" si="136"/>
        <v>0</v>
      </c>
      <c r="AM352" s="129">
        <f t="shared" si="123"/>
        <v>0</v>
      </c>
      <c r="AN352" s="263">
        <f t="shared" si="137"/>
        <v>0</v>
      </c>
      <c r="AO352" s="262">
        <f t="shared" si="124"/>
        <v>0</v>
      </c>
      <c r="AP352" s="129">
        <f t="shared" si="125"/>
        <v>0</v>
      </c>
      <c r="AQ352" s="263">
        <f t="shared" si="138"/>
        <v>0</v>
      </c>
      <c r="AR352" s="262">
        <f t="shared" si="126"/>
        <v>0</v>
      </c>
      <c r="AS352" s="129">
        <f t="shared" si="127"/>
        <v>0</v>
      </c>
      <c r="AT352" s="263">
        <f t="shared" si="139"/>
        <v>0</v>
      </c>
      <c r="AU352" s="262">
        <f t="shared" si="128"/>
        <v>0</v>
      </c>
      <c r="AV352" s="129">
        <f t="shared" si="129"/>
        <v>0</v>
      </c>
      <c r="AW352" s="263">
        <f t="shared" si="140"/>
        <v>0</v>
      </c>
      <c r="AX352" s="262">
        <f t="shared" si="130"/>
        <v>0</v>
      </c>
      <c r="AY352" s="129">
        <f t="shared" si="131"/>
        <v>0</v>
      </c>
      <c r="AZ352" s="129">
        <f t="shared" si="141"/>
        <v>0</v>
      </c>
      <c r="BA352" s="263">
        <f>IFERROR(IF(VLOOKUP($D352,Listen!$A$2:$F$45,6,0)="Ja",AX352-MAX(AY352:AZ352),AX352-AY352),0)</f>
        <v>0</v>
      </c>
      <c r="BB352" s="262">
        <f t="shared" si="142"/>
        <v>0</v>
      </c>
      <c r="BC352" s="129">
        <f t="shared" si="132"/>
        <v>0</v>
      </c>
      <c r="BD352" s="129">
        <f t="shared" si="143"/>
        <v>0</v>
      </c>
      <c r="BE352" s="263">
        <f>IFERROR(IF(VLOOKUP($D352,Listen!$A$2:$F$45,6,0)="Ja",BB352-MAX(BC352:BD352),BB352-BC352),0)</f>
        <v>0</v>
      </c>
    </row>
    <row r="353" spans="1:57" x14ac:dyDescent="0.25">
      <c r="A353" s="189">
        <v>349</v>
      </c>
      <c r="B353" s="135" t="str">
        <f>IF(AND(E353&lt;&gt;0,D353&lt;&gt;0,F353&lt;&gt;0),IF(C353&lt;&gt;0,CONCATENATE(C353,"-AGr",VLOOKUP(D353,Listen!$A$2:$D$45,4,FALSE),"-",E353,"-",F353,),CONCATENATE("AGr",VLOOKUP(D353,Listen!$A$2:$D$45,4,FALSE),"-",E353,"-",F353)),"keine vollständige ID")</f>
        <v>keine vollständige ID</v>
      </c>
      <c r="C353" s="126"/>
      <c r="D353" s="275"/>
      <c r="E353" s="33"/>
      <c r="F353" s="130"/>
      <c r="G353" s="16"/>
      <c r="H353" s="16"/>
      <c r="I353" s="16"/>
      <c r="J353" s="16"/>
      <c r="K353" s="16"/>
      <c r="L353" s="94">
        <f>IF(E353&gt;A_Stammdaten!$B$10,0,G353+H353-J353)</f>
        <v>0</v>
      </c>
      <c r="M353" s="16"/>
      <c r="N353" s="16"/>
      <c r="O353" s="16"/>
      <c r="P353" s="54">
        <f t="shared" si="120"/>
        <v>0</v>
      </c>
      <c r="Q353" s="33"/>
      <c r="R353" s="33"/>
      <c r="S353" s="33"/>
      <c r="T353" s="33"/>
      <c r="U353" s="33"/>
      <c r="V353" s="33"/>
      <c r="W353" s="55" t="str">
        <f t="shared" si="121"/>
        <v>-</v>
      </c>
      <c r="X353" s="55" t="str">
        <f t="shared" si="122"/>
        <v>-</v>
      </c>
      <c r="Y353" s="55">
        <f>IF(ISBLANK($D353),0,VLOOKUP($D353,Listen!$A$2:$C$45,2,FALSE))</f>
        <v>0</v>
      </c>
      <c r="Z353" s="55">
        <f>IF(ISBLANK($D353),0,VLOOKUP($D353,Listen!$A$2:$C$45,3,FALSE))</f>
        <v>0</v>
      </c>
      <c r="AA353" s="45">
        <f t="shared" si="133"/>
        <v>0</v>
      </c>
      <c r="AB353" s="45">
        <f t="shared" si="133"/>
        <v>0</v>
      </c>
      <c r="AC353" s="45">
        <f>IFERROR(IF(OR($R353&lt;&gt;"Ja",VLOOKUP($D353,Listen!$A$2:$F$45,5,0)="Nein",E353&lt;IF(D353="LNG Anbindungsanlagen gemäß separater Festlegung",2022,2023)),$Y353,$W353),0)</f>
        <v>0</v>
      </c>
      <c r="AD353" s="45">
        <f>IFERROR(IF(OR($R353&lt;&gt;"Ja",VLOOKUP($D353,Listen!$A$2:$F$45,5,0)="Nein",E353&lt;IF(D353="LNG Anbindungsanlagen gemäß separater Festlegung",2022,2023)),$Y353,$W353),0)</f>
        <v>0</v>
      </c>
      <c r="AE353" s="45">
        <f>IFERROR(IF(OR($S353&lt;&gt;"Ja",VLOOKUP($D353,Listen!$A$2:$F$45,6,0)="Nein"),$Y353,$X353),0)</f>
        <v>0</v>
      </c>
      <c r="AF353" s="45">
        <f>IFERROR(IF(OR($S353&lt;&gt;"Ja",VLOOKUP($D353,Listen!$A$2:$F$45,6,0)="Nein"),$Y353,$X353),0)</f>
        <v>0</v>
      </c>
      <c r="AG353" s="45">
        <f>IFERROR(IF(OR($S353&lt;&gt;"Ja",VLOOKUP($D353,Listen!$A$2:$F$45,6,0)="Nein"),$Y353,$X353),0)</f>
        <v>0</v>
      </c>
      <c r="AH353" s="47">
        <f t="shared" si="134"/>
        <v>0</v>
      </c>
      <c r="AI353" s="122">
        <f>IFERROR(IF(VLOOKUP($D353,Listen!$A$2:$F$45,6,0)="Ja",MAX(BC353:BD353),D_SAV!$BC353),0)</f>
        <v>0</v>
      </c>
      <c r="AJ353" s="47">
        <f t="shared" si="135"/>
        <v>0</v>
      </c>
      <c r="AL353" s="262">
        <f t="shared" si="136"/>
        <v>0</v>
      </c>
      <c r="AM353" s="129">
        <f t="shared" si="123"/>
        <v>0</v>
      </c>
      <c r="AN353" s="263">
        <f t="shared" si="137"/>
        <v>0</v>
      </c>
      <c r="AO353" s="262">
        <f t="shared" si="124"/>
        <v>0</v>
      </c>
      <c r="AP353" s="129">
        <f t="shared" si="125"/>
        <v>0</v>
      </c>
      <c r="AQ353" s="263">
        <f t="shared" si="138"/>
        <v>0</v>
      </c>
      <c r="AR353" s="262">
        <f t="shared" si="126"/>
        <v>0</v>
      </c>
      <c r="AS353" s="129">
        <f t="shared" si="127"/>
        <v>0</v>
      </c>
      <c r="AT353" s="263">
        <f t="shared" si="139"/>
        <v>0</v>
      </c>
      <c r="AU353" s="262">
        <f t="shared" si="128"/>
        <v>0</v>
      </c>
      <c r="AV353" s="129">
        <f t="shared" si="129"/>
        <v>0</v>
      </c>
      <c r="AW353" s="263">
        <f t="shared" si="140"/>
        <v>0</v>
      </c>
      <c r="AX353" s="262">
        <f t="shared" si="130"/>
        <v>0</v>
      </c>
      <c r="AY353" s="129">
        <f t="shared" si="131"/>
        <v>0</v>
      </c>
      <c r="AZ353" s="129">
        <f t="shared" si="141"/>
        <v>0</v>
      </c>
      <c r="BA353" s="263">
        <f>IFERROR(IF(VLOOKUP($D353,Listen!$A$2:$F$45,6,0)="Ja",AX353-MAX(AY353:AZ353),AX353-AY353),0)</f>
        <v>0</v>
      </c>
      <c r="BB353" s="262">
        <f t="shared" si="142"/>
        <v>0</v>
      </c>
      <c r="BC353" s="129">
        <f t="shared" si="132"/>
        <v>0</v>
      </c>
      <c r="BD353" s="129">
        <f t="shared" si="143"/>
        <v>0</v>
      </c>
      <c r="BE353" s="263">
        <f>IFERROR(IF(VLOOKUP($D353,Listen!$A$2:$F$45,6,0)="Ja",BB353-MAX(BC353:BD353),BB353-BC353),0)</f>
        <v>0</v>
      </c>
    </row>
    <row r="354" spans="1:57" x14ac:dyDescent="0.25">
      <c r="A354" s="189">
        <v>350</v>
      </c>
      <c r="B354" s="135" t="str">
        <f>IF(AND(E354&lt;&gt;0,D354&lt;&gt;0,F354&lt;&gt;0),IF(C354&lt;&gt;0,CONCATENATE(C354,"-AGr",VLOOKUP(D354,Listen!$A$2:$D$45,4,FALSE),"-",E354,"-",F354,),CONCATENATE("AGr",VLOOKUP(D354,Listen!$A$2:$D$45,4,FALSE),"-",E354,"-",F354)),"keine vollständige ID")</f>
        <v>keine vollständige ID</v>
      </c>
      <c r="C354" s="126"/>
      <c r="D354" s="275"/>
      <c r="E354" s="33"/>
      <c r="F354" s="130"/>
      <c r="G354" s="16"/>
      <c r="H354" s="16"/>
      <c r="I354" s="16"/>
      <c r="J354" s="16"/>
      <c r="K354" s="16"/>
      <c r="L354" s="94">
        <f>IF(E354&gt;A_Stammdaten!$B$10,0,G354+H354-J354)</f>
        <v>0</v>
      </c>
      <c r="M354" s="16"/>
      <c r="N354" s="16"/>
      <c r="O354" s="16"/>
      <c r="P354" s="54">
        <f t="shared" si="120"/>
        <v>0</v>
      </c>
      <c r="Q354" s="33"/>
      <c r="R354" s="33"/>
      <c r="S354" s="33"/>
      <c r="T354" s="33"/>
      <c r="U354" s="33"/>
      <c r="V354" s="33"/>
      <c r="W354" s="55" t="str">
        <f t="shared" si="121"/>
        <v>-</v>
      </c>
      <c r="X354" s="55" t="str">
        <f t="shared" si="122"/>
        <v>-</v>
      </c>
      <c r="Y354" s="55">
        <f>IF(ISBLANK($D354),0,VLOOKUP($D354,Listen!$A$2:$C$45,2,FALSE))</f>
        <v>0</v>
      </c>
      <c r="Z354" s="55">
        <f>IF(ISBLANK($D354),0,VLOOKUP($D354,Listen!$A$2:$C$45,3,FALSE))</f>
        <v>0</v>
      </c>
      <c r="AA354" s="45">
        <f t="shared" si="133"/>
        <v>0</v>
      </c>
      <c r="AB354" s="45">
        <f t="shared" si="133"/>
        <v>0</v>
      </c>
      <c r="AC354" s="45">
        <f>IFERROR(IF(OR($R354&lt;&gt;"Ja",VLOOKUP($D354,Listen!$A$2:$F$45,5,0)="Nein",E354&lt;IF(D354="LNG Anbindungsanlagen gemäß separater Festlegung",2022,2023)),$Y354,$W354),0)</f>
        <v>0</v>
      </c>
      <c r="AD354" s="45">
        <f>IFERROR(IF(OR($R354&lt;&gt;"Ja",VLOOKUP($D354,Listen!$A$2:$F$45,5,0)="Nein",E354&lt;IF(D354="LNG Anbindungsanlagen gemäß separater Festlegung",2022,2023)),$Y354,$W354),0)</f>
        <v>0</v>
      </c>
      <c r="AE354" s="45">
        <f>IFERROR(IF(OR($S354&lt;&gt;"Ja",VLOOKUP($D354,Listen!$A$2:$F$45,6,0)="Nein"),$Y354,$X354),0)</f>
        <v>0</v>
      </c>
      <c r="AF354" s="45">
        <f>IFERROR(IF(OR($S354&lt;&gt;"Ja",VLOOKUP($D354,Listen!$A$2:$F$45,6,0)="Nein"),$Y354,$X354),0)</f>
        <v>0</v>
      </c>
      <c r="AG354" s="45">
        <f>IFERROR(IF(OR($S354&lt;&gt;"Ja",VLOOKUP($D354,Listen!$A$2:$F$45,6,0)="Nein"),$Y354,$X354),0)</f>
        <v>0</v>
      </c>
      <c r="AH354" s="47">
        <f t="shared" si="134"/>
        <v>0</v>
      </c>
      <c r="AI354" s="122">
        <f>IFERROR(IF(VLOOKUP($D354,Listen!$A$2:$F$45,6,0)="Ja",MAX(BC354:BD354),D_SAV!$BC354),0)</f>
        <v>0</v>
      </c>
      <c r="AJ354" s="47">
        <f t="shared" si="135"/>
        <v>0</v>
      </c>
      <c r="AL354" s="262">
        <f t="shared" si="136"/>
        <v>0</v>
      </c>
      <c r="AM354" s="129">
        <f t="shared" si="123"/>
        <v>0</v>
      </c>
      <c r="AN354" s="263">
        <f t="shared" si="137"/>
        <v>0</v>
      </c>
      <c r="AO354" s="262">
        <f t="shared" si="124"/>
        <v>0</v>
      </c>
      <c r="AP354" s="129">
        <f t="shared" si="125"/>
        <v>0</v>
      </c>
      <c r="AQ354" s="263">
        <f t="shared" si="138"/>
        <v>0</v>
      </c>
      <c r="AR354" s="262">
        <f t="shared" si="126"/>
        <v>0</v>
      </c>
      <c r="AS354" s="129">
        <f t="shared" si="127"/>
        <v>0</v>
      </c>
      <c r="AT354" s="263">
        <f t="shared" si="139"/>
        <v>0</v>
      </c>
      <c r="AU354" s="262">
        <f t="shared" si="128"/>
        <v>0</v>
      </c>
      <c r="AV354" s="129">
        <f t="shared" si="129"/>
        <v>0</v>
      </c>
      <c r="AW354" s="263">
        <f t="shared" si="140"/>
        <v>0</v>
      </c>
      <c r="AX354" s="262">
        <f t="shared" si="130"/>
        <v>0</v>
      </c>
      <c r="AY354" s="129">
        <f t="shared" si="131"/>
        <v>0</v>
      </c>
      <c r="AZ354" s="129">
        <f t="shared" si="141"/>
        <v>0</v>
      </c>
      <c r="BA354" s="263">
        <f>IFERROR(IF(VLOOKUP($D354,Listen!$A$2:$F$45,6,0)="Ja",AX354-MAX(AY354:AZ354),AX354-AY354),0)</f>
        <v>0</v>
      </c>
      <c r="BB354" s="262">
        <f t="shared" si="142"/>
        <v>0</v>
      </c>
      <c r="BC354" s="129">
        <f t="shared" si="132"/>
        <v>0</v>
      </c>
      <c r="BD354" s="129">
        <f t="shared" si="143"/>
        <v>0</v>
      </c>
      <c r="BE354" s="263">
        <f>IFERROR(IF(VLOOKUP($D354,Listen!$A$2:$F$45,6,0)="Ja",BB354-MAX(BC354:BD354),BB354-BC354),0)</f>
        <v>0</v>
      </c>
    </row>
    <row r="355" spans="1:57" x14ac:dyDescent="0.25">
      <c r="A355" s="189">
        <v>351</v>
      </c>
      <c r="B355" s="135" t="str">
        <f>IF(AND(E355&lt;&gt;0,D355&lt;&gt;0,F355&lt;&gt;0),IF(C355&lt;&gt;0,CONCATENATE(C355,"-AGr",VLOOKUP(D355,Listen!$A$2:$D$45,4,FALSE),"-",E355,"-",F355,),CONCATENATE("AGr",VLOOKUP(D355,Listen!$A$2:$D$45,4,FALSE),"-",E355,"-",F355)),"keine vollständige ID")</f>
        <v>keine vollständige ID</v>
      </c>
      <c r="C355" s="126"/>
      <c r="D355" s="275"/>
      <c r="E355" s="33"/>
      <c r="F355" s="130"/>
      <c r="G355" s="16"/>
      <c r="H355" s="16"/>
      <c r="I355" s="16"/>
      <c r="J355" s="16"/>
      <c r="K355" s="16"/>
      <c r="L355" s="94">
        <f>IF(E355&gt;A_Stammdaten!$B$10,0,G355+H355-J355)</f>
        <v>0</v>
      </c>
      <c r="M355" s="16"/>
      <c r="N355" s="16"/>
      <c r="O355" s="16"/>
      <c r="P355" s="54">
        <f t="shared" si="120"/>
        <v>0</v>
      </c>
      <c r="Q355" s="33"/>
      <c r="R355" s="33"/>
      <c r="S355" s="33"/>
      <c r="T355" s="33"/>
      <c r="U355" s="33"/>
      <c r="V355" s="33"/>
      <c r="W355" s="55" t="str">
        <f t="shared" si="121"/>
        <v>-</v>
      </c>
      <c r="X355" s="55" t="str">
        <f t="shared" si="122"/>
        <v>-</v>
      </c>
      <c r="Y355" s="55">
        <f>IF(ISBLANK($D355),0,VLOOKUP($D355,Listen!$A$2:$C$45,2,FALSE))</f>
        <v>0</v>
      </c>
      <c r="Z355" s="55">
        <f>IF(ISBLANK($D355),0,VLOOKUP($D355,Listen!$A$2:$C$45,3,FALSE))</f>
        <v>0</v>
      </c>
      <c r="AA355" s="45">
        <f t="shared" si="133"/>
        <v>0</v>
      </c>
      <c r="AB355" s="45">
        <f t="shared" si="133"/>
        <v>0</v>
      </c>
      <c r="AC355" s="45">
        <f>IFERROR(IF(OR($R355&lt;&gt;"Ja",VLOOKUP($D355,Listen!$A$2:$F$45,5,0)="Nein",E355&lt;IF(D355="LNG Anbindungsanlagen gemäß separater Festlegung",2022,2023)),$Y355,$W355),0)</f>
        <v>0</v>
      </c>
      <c r="AD355" s="45">
        <f>IFERROR(IF(OR($R355&lt;&gt;"Ja",VLOOKUP($D355,Listen!$A$2:$F$45,5,0)="Nein",E355&lt;IF(D355="LNG Anbindungsanlagen gemäß separater Festlegung",2022,2023)),$Y355,$W355),0)</f>
        <v>0</v>
      </c>
      <c r="AE355" s="45">
        <f>IFERROR(IF(OR($S355&lt;&gt;"Ja",VLOOKUP($D355,Listen!$A$2:$F$45,6,0)="Nein"),$Y355,$X355),0)</f>
        <v>0</v>
      </c>
      <c r="AF355" s="45">
        <f>IFERROR(IF(OR($S355&lt;&gt;"Ja",VLOOKUP($D355,Listen!$A$2:$F$45,6,0)="Nein"),$Y355,$X355),0)</f>
        <v>0</v>
      </c>
      <c r="AG355" s="45">
        <f>IFERROR(IF(OR($S355&lt;&gt;"Ja",VLOOKUP($D355,Listen!$A$2:$F$45,6,0)="Nein"),$Y355,$X355),0)</f>
        <v>0</v>
      </c>
      <c r="AH355" s="47">
        <f t="shared" si="134"/>
        <v>0</v>
      </c>
      <c r="AI355" s="122">
        <f>IFERROR(IF(VLOOKUP($D355,Listen!$A$2:$F$45,6,0)="Ja",MAX(BC355:BD355),D_SAV!$BC355),0)</f>
        <v>0</v>
      </c>
      <c r="AJ355" s="47">
        <f t="shared" si="135"/>
        <v>0</v>
      </c>
      <c r="AL355" s="262">
        <f t="shared" si="136"/>
        <v>0</v>
      </c>
      <c r="AM355" s="129">
        <f t="shared" si="123"/>
        <v>0</v>
      </c>
      <c r="AN355" s="263">
        <f t="shared" si="137"/>
        <v>0</v>
      </c>
      <c r="AO355" s="262">
        <f t="shared" si="124"/>
        <v>0</v>
      </c>
      <c r="AP355" s="129">
        <f t="shared" si="125"/>
        <v>0</v>
      </c>
      <c r="AQ355" s="263">
        <f t="shared" si="138"/>
        <v>0</v>
      </c>
      <c r="AR355" s="262">
        <f t="shared" si="126"/>
        <v>0</v>
      </c>
      <c r="AS355" s="129">
        <f t="shared" si="127"/>
        <v>0</v>
      </c>
      <c r="AT355" s="263">
        <f t="shared" si="139"/>
        <v>0</v>
      </c>
      <c r="AU355" s="262">
        <f t="shared" si="128"/>
        <v>0</v>
      </c>
      <c r="AV355" s="129">
        <f t="shared" si="129"/>
        <v>0</v>
      </c>
      <c r="AW355" s="263">
        <f t="shared" si="140"/>
        <v>0</v>
      </c>
      <c r="AX355" s="262">
        <f t="shared" si="130"/>
        <v>0</v>
      </c>
      <c r="AY355" s="129">
        <f t="shared" si="131"/>
        <v>0</v>
      </c>
      <c r="AZ355" s="129">
        <f t="shared" si="141"/>
        <v>0</v>
      </c>
      <c r="BA355" s="263">
        <f>IFERROR(IF(VLOOKUP($D355,Listen!$A$2:$F$45,6,0)="Ja",AX355-MAX(AY355:AZ355),AX355-AY355),0)</f>
        <v>0</v>
      </c>
      <c r="BB355" s="262">
        <f t="shared" si="142"/>
        <v>0</v>
      </c>
      <c r="BC355" s="129">
        <f t="shared" si="132"/>
        <v>0</v>
      </c>
      <c r="BD355" s="129">
        <f t="shared" si="143"/>
        <v>0</v>
      </c>
      <c r="BE355" s="263">
        <f>IFERROR(IF(VLOOKUP($D355,Listen!$A$2:$F$45,6,0)="Ja",BB355-MAX(BC355:BD355),BB355-BC355),0)</f>
        <v>0</v>
      </c>
    </row>
    <row r="356" spans="1:57" x14ac:dyDescent="0.25">
      <c r="A356" s="189">
        <v>352</v>
      </c>
      <c r="B356" s="135" t="str">
        <f>IF(AND(E356&lt;&gt;0,D356&lt;&gt;0,F356&lt;&gt;0),IF(C356&lt;&gt;0,CONCATENATE(C356,"-AGr",VLOOKUP(D356,Listen!$A$2:$D$45,4,FALSE),"-",E356,"-",F356,),CONCATENATE("AGr",VLOOKUP(D356,Listen!$A$2:$D$45,4,FALSE),"-",E356,"-",F356)),"keine vollständige ID")</f>
        <v>keine vollständige ID</v>
      </c>
      <c r="C356" s="126"/>
      <c r="D356" s="275"/>
      <c r="E356" s="33"/>
      <c r="F356" s="130"/>
      <c r="G356" s="16"/>
      <c r="H356" s="16"/>
      <c r="I356" s="16"/>
      <c r="J356" s="16"/>
      <c r="K356" s="16"/>
      <c r="L356" s="94">
        <f>IF(E356&gt;A_Stammdaten!$B$10,0,G356+H356-J356)</f>
        <v>0</v>
      </c>
      <c r="M356" s="16"/>
      <c r="N356" s="16"/>
      <c r="O356" s="16"/>
      <c r="P356" s="54">
        <f t="shared" si="120"/>
        <v>0</v>
      </c>
      <c r="Q356" s="33"/>
      <c r="R356" s="33"/>
      <c r="S356" s="33"/>
      <c r="T356" s="33"/>
      <c r="U356" s="33"/>
      <c r="V356" s="33"/>
      <c r="W356" s="55" t="str">
        <f t="shared" si="121"/>
        <v>-</v>
      </c>
      <c r="X356" s="55" t="str">
        <f t="shared" si="122"/>
        <v>-</v>
      </c>
      <c r="Y356" s="55">
        <f>IF(ISBLANK($D356),0,VLOOKUP($D356,Listen!$A$2:$C$45,2,FALSE))</f>
        <v>0</v>
      </c>
      <c r="Z356" s="55">
        <f>IF(ISBLANK($D356),0,VLOOKUP($D356,Listen!$A$2:$C$45,3,FALSE))</f>
        <v>0</v>
      </c>
      <c r="AA356" s="45">
        <f t="shared" si="133"/>
        <v>0</v>
      </c>
      <c r="AB356" s="45">
        <f t="shared" si="133"/>
        <v>0</v>
      </c>
      <c r="AC356" s="45">
        <f>IFERROR(IF(OR($R356&lt;&gt;"Ja",VLOOKUP($D356,Listen!$A$2:$F$45,5,0)="Nein",E356&lt;IF(D356="LNG Anbindungsanlagen gemäß separater Festlegung",2022,2023)),$Y356,$W356),0)</f>
        <v>0</v>
      </c>
      <c r="AD356" s="45">
        <f>IFERROR(IF(OR($R356&lt;&gt;"Ja",VLOOKUP($D356,Listen!$A$2:$F$45,5,0)="Nein",E356&lt;IF(D356="LNG Anbindungsanlagen gemäß separater Festlegung",2022,2023)),$Y356,$W356),0)</f>
        <v>0</v>
      </c>
      <c r="AE356" s="45">
        <f>IFERROR(IF(OR($S356&lt;&gt;"Ja",VLOOKUP($D356,Listen!$A$2:$F$45,6,0)="Nein"),$Y356,$X356),0)</f>
        <v>0</v>
      </c>
      <c r="AF356" s="45">
        <f>IFERROR(IF(OR($S356&lt;&gt;"Ja",VLOOKUP($D356,Listen!$A$2:$F$45,6,0)="Nein"),$Y356,$X356),0)</f>
        <v>0</v>
      </c>
      <c r="AG356" s="45">
        <f>IFERROR(IF(OR($S356&lt;&gt;"Ja",VLOOKUP($D356,Listen!$A$2:$F$45,6,0)="Nein"),$Y356,$X356),0)</f>
        <v>0</v>
      </c>
      <c r="AH356" s="47">
        <f t="shared" si="134"/>
        <v>0</v>
      </c>
      <c r="AI356" s="122">
        <f>IFERROR(IF(VLOOKUP($D356,Listen!$A$2:$F$45,6,0)="Ja",MAX(BC356:BD356),D_SAV!$BC356),0)</f>
        <v>0</v>
      </c>
      <c r="AJ356" s="47">
        <f t="shared" si="135"/>
        <v>0</v>
      </c>
      <c r="AL356" s="262">
        <f t="shared" si="136"/>
        <v>0</v>
      </c>
      <c r="AM356" s="129">
        <f t="shared" si="123"/>
        <v>0</v>
      </c>
      <c r="AN356" s="263">
        <f t="shared" si="137"/>
        <v>0</v>
      </c>
      <c r="AO356" s="262">
        <f t="shared" si="124"/>
        <v>0</v>
      </c>
      <c r="AP356" s="129">
        <f t="shared" si="125"/>
        <v>0</v>
      </c>
      <c r="AQ356" s="263">
        <f t="shared" si="138"/>
        <v>0</v>
      </c>
      <c r="AR356" s="262">
        <f t="shared" si="126"/>
        <v>0</v>
      </c>
      <c r="AS356" s="129">
        <f t="shared" si="127"/>
        <v>0</v>
      </c>
      <c r="AT356" s="263">
        <f t="shared" si="139"/>
        <v>0</v>
      </c>
      <c r="AU356" s="262">
        <f t="shared" si="128"/>
        <v>0</v>
      </c>
      <c r="AV356" s="129">
        <f t="shared" si="129"/>
        <v>0</v>
      </c>
      <c r="AW356" s="263">
        <f t="shared" si="140"/>
        <v>0</v>
      </c>
      <c r="AX356" s="262">
        <f t="shared" si="130"/>
        <v>0</v>
      </c>
      <c r="AY356" s="129">
        <f t="shared" si="131"/>
        <v>0</v>
      </c>
      <c r="AZ356" s="129">
        <f t="shared" si="141"/>
        <v>0</v>
      </c>
      <c r="BA356" s="263">
        <f>IFERROR(IF(VLOOKUP($D356,Listen!$A$2:$F$45,6,0)="Ja",AX356-MAX(AY356:AZ356),AX356-AY356),0)</f>
        <v>0</v>
      </c>
      <c r="BB356" s="262">
        <f t="shared" si="142"/>
        <v>0</v>
      </c>
      <c r="BC356" s="129">
        <f t="shared" si="132"/>
        <v>0</v>
      </c>
      <c r="BD356" s="129">
        <f t="shared" si="143"/>
        <v>0</v>
      </c>
      <c r="BE356" s="263">
        <f>IFERROR(IF(VLOOKUP($D356,Listen!$A$2:$F$45,6,0)="Ja",BB356-MAX(BC356:BD356),BB356-BC356),0)</f>
        <v>0</v>
      </c>
    </row>
    <row r="357" spans="1:57" x14ac:dyDescent="0.25">
      <c r="A357" s="189">
        <v>353</v>
      </c>
      <c r="B357" s="135" t="str">
        <f>IF(AND(E357&lt;&gt;0,D357&lt;&gt;0,F357&lt;&gt;0),IF(C357&lt;&gt;0,CONCATENATE(C357,"-AGr",VLOOKUP(D357,Listen!$A$2:$D$45,4,FALSE),"-",E357,"-",F357,),CONCATENATE("AGr",VLOOKUP(D357,Listen!$A$2:$D$45,4,FALSE),"-",E357,"-",F357)),"keine vollständige ID")</f>
        <v>keine vollständige ID</v>
      </c>
      <c r="C357" s="126"/>
      <c r="D357" s="275"/>
      <c r="E357" s="33"/>
      <c r="F357" s="130"/>
      <c r="G357" s="16"/>
      <c r="H357" s="16"/>
      <c r="I357" s="16"/>
      <c r="J357" s="16"/>
      <c r="K357" s="16"/>
      <c r="L357" s="94">
        <f>IF(E357&gt;A_Stammdaten!$B$10,0,G357+H357-J357)</f>
        <v>0</v>
      </c>
      <c r="M357" s="16"/>
      <c r="N357" s="16"/>
      <c r="O357" s="16"/>
      <c r="P357" s="54">
        <f t="shared" si="120"/>
        <v>0</v>
      </c>
      <c r="Q357" s="33"/>
      <c r="R357" s="33"/>
      <c r="S357" s="33"/>
      <c r="T357" s="33"/>
      <c r="U357" s="33"/>
      <c r="V357" s="33"/>
      <c r="W357" s="55" t="str">
        <f t="shared" si="121"/>
        <v>-</v>
      </c>
      <c r="X357" s="55" t="str">
        <f t="shared" si="122"/>
        <v>-</v>
      </c>
      <c r="Y357" s="55">
        <f>IF(ISBLANK($D357),0,VLOOKUP($D357,Listen!$A$2:$C$45,2,FALSE))</f>
        <v>0</v>
      </c>
      <c r="Z357" s="55">
        <f>IF(ISBLANK($D357),0,VLOOKUP($D357,Listen!$A$2:$C$45,3,FALSE))</f>
        <v>0</v>
      </c>
      <c r="AA357" s="45">
        <f t="shared" si="133"/>
        <v>0</v>
      </c>
      <c r="AB357" s="45">
        <f t="shared" si="133"/>
        <v>0</v>
      </c>
      <c r="AC357" s="45">
        <f>IFERROR(IF(OR($R357&lt;&gt;"Ja",VLOOKUP($D357,Listen!$A$2:$F$45,5,0)="Nein",E357&lt;IF(D357="LNG Anbindungsanlagen gemäß separater Festlegung",2022,2023)),$Y357,$W357),0)</f>
        <v>0</v>
      </c>
      <c r="AD357" s="45">
        <f>IFERROR(IF(OR($R357&lt;&gt;"Ja",VLOOKUP($D357,Listen!$A$2:$F$45,5,0)="Nein",E357&lt;IF(D357="LNG Anbindungsanlagen gemäß separater Festlegung",2022,2023)),$Y357,$W357),0)</f>
        <v>0</v>
      </c>
      <c r="AE357" s="45">
        <f>IFERROR(IF(OR($S357&lt;&gt;"Ja",VLOOKUP($D357,Listen!$A$2:$F$45,6,0)="Nein"),$Y357,$X357),0)</f>
        <v>0</v>
      </c>
      <c r="AF357" s="45">
        <f>IFERROR(IF(OR($S357&lt;&gt;"Ja",VLOOKUP($D357,Listen!$A$2:$F$45,6,0)="Nein"),$Y357,$X357),0)</f>
        <v>0</v>
      </c>
      <c r="AG357" s="45">
        <f>IFERROR(IF(OR($S357&lt;&gt;"Ja",VLOOKUP($D357,Listen!$A$2:$F$45,6,0)="Nein"),$Y357,$X357),0)</f>
        <v>0</v>
      </c>
      <c r="AH357" s="47">
        <f t="shared" si="134"/>
        <v>0</v>
      </c>
      <c r="AI357" s="122">
        <f>IFERROR(IF(VLOOKUP($D357,Listen!$A$2:$F$45,6,0)="Ja",MAX(BC357:BD357),D_SAV!$BC357),0)</f>
        <v>0</v>
      </c>
      <c r="AJ357" s="47">
        <f t="shared" si="135"/>
        <v>0</v>
      </c>
      <c r="AL357" s="262">
        <f t="shared" si="136"/>
        <v>0</v>
      </c>
      <c r="AM357" s="129">
        <f t="shared" si="123"/>
        <v>0</v>
      </c>
      <c r="AN357" s="263">
        <f t="shared" si="137"/>
        <v>0</v>
      </c>
      <c r="AO357" s="262">
        <f t="shared" si="124"/>
        <v>0</v>
      </c>
      <c r="AP357" s="129">
        <f t="shared" si="125"/>
        <v>0</v>
      </c>
      <c r="AQ357" s="263">
        <f t="shared" si="138"/>
        <v>0</v>
      </c>
      <c r="AR357" s="262">
        <f t="shared" si="126"/>
        <v>0</v>
      </c>
      <c r="AS357" s="129">
        <f t="shared" si="127"/>
        <v>0</v>
      </c>
      <c r="AT357" s="263">
        <f t="shared" si="139"/>
        <v>0</v>
      </c>
      <c r="AU357" s="262">
        <f t="shared" si="128"/>
        <v>0</v>
      </c>
      <c r="AV357" s="129">
        <f t="shared" si="129"/>
        <v>0</v>
      </c>
      <c r="AW357" s="263">
        <f t="shared" si="140"/>
        <v>0</v>
      </c>
      <c r="AX357" s="262">
        <f t="shared" si="130"/>
        <v>0</v>
      </c>
      <c r="AY357" s="129">
        <f t="shared" si="131"/>
        <v>0</v>
      </c>
      <c r="AZ357" s="129">
        <f t="shared" si="141"/>
        <v>0</v>
      </c>
      <c r="BA357" s="263">
        <f>IFERROR(IF(VLOOKUP($D357,Listen!$A$2:$F$45,6,0)="Ja",AX357-MAX(AY357:AZ357),AX357-AY357),0)</f>
        <v>0</v>
      </c>
      <c r="BB357" s="262">
        <f t="shared" si="142"/>
        <v>0</v>
      </c>
      <c r="BC357" s="129">
        <f t="shared" si="132"/>
        <v>0</v>
      </c>
      <c r="BD357" s="129">
        <f t="shared" si="143"/>
        <v>0</v>
      </c>
      <c r="BE357" s="263">
        <f>IFERROR(IF(VLOOKUP($D357,Listen!$A$2:$F$45,6,0)="Ja",BB357-MAX(BC357:BD357),BB357-BC357),0)</f>
        <v>0</v>
      </c>
    </row>
    <row r="358" spans="1:57" x14ac:dyDescent="0.25">
      <c r="A358" s="189">
        <v>354</v>
      </c>
      <c r="B358" s="135" t="str">
        <f>IF(AND(E358&lt;&gt;0,D358&lt;&gt;0,F358&lt;&gt;0),IF(C358&lt;&gt;0,CONCATENATE(C358,"-AGr",VLOOKUP(D358,Listen!$A$2:$D$45,4,FALSE),"-",E358,"-",F358,),CONCATENATE("AGr",VLOOKUP(D358,Listen!$A$2:$D$45,4,FALSE),"-",E358,"-",F358)),"keine vollständige ID")</f>
        <v>keine vollständige ID</v>
      </c>
      <c r="C358" s="126"/>
      <c r="D358" s="275"/>
      <c r="E358" s="33"/>
      <c r="F358" s="130"/>
      <c r="G358" s="16"/>
      <c r="H358" s="16"/>
      <c r="I358" s="16"/>
      <c r="J358" s="16"/>
      <c r="K358" s="16"/>
      <c r="L358" s="94">
        <f>IF(E358&gt;A_Stammdaten!$B$10,0,G358+H358-J358)</f>
        <v>0</v>
      </c>
      <c r="M358" s="16"/>
      <c r="N358" s="16"/>
      <c r="O358" s="16"/>
      <c r="P358" s="54">
        <f t="shared" si="120"/>
        <v>0</v>
      </c>
      <c r="Q358" s="33"/>
      <c r="R358" s="33"/>
      <c r="S358" s="33"/>
      <c r="T358" s="33"/>
      <c r="U358" s="33"/>
      <c r="V358" s="33"/>
      <c r="W358" s="55" t="str">
        <f t="shared" si="121"/>
        <v>-</v>
      </c>
      <c r="X358" s="55" t="str">
        <f t="shared" si="122"/>
        <v>-</v>
      </c>
      <c r="Y358" s="55">
        <f>IF(ISBLANK($D358),0,VLOOKUP($D358,Listen!$A$2:$C$45,2,FALSE))</f>
        <v>0</v>
      </c>
      <c r="Z358" s="55">
        <f>IF(ISBLANK($D358),0,VLOOKUP($D358,Listen!$A$2:$C$45,3,FALSE))</f>
        <v>0</v>
      </c>
      <c r="AA358" s="45">
        <f t="shared" si="133"/>
        <v>0</v>
      </c>
      <c r="AB358" s="45">
        <f t="shared" si="133"/>
        <v>0</v>
      </c>
      <c r="AC358" s="45">
        <f>IFERROR(IF(OR($R358&lt;&gt;"Ja",VLOOKUP($D358,Listen!$A$2:$F$45,5,0)="Nein",E358&lt;IF(D358="LNG Anbindungsanlagen gemäß separater Festlegung",2022,2023)),$Y358,$W358),0)</f>
        <v>0</v>
      </c>
      <c r="AD358" s="45">
        <f>IFERROR(IF(OR($R358&lt;&gt;"Ja",VLOOKUP($D358,Listen!$A$2:$F$45,5,0)="Nein",E358&lt;IF(D358="LNG Anbindungsanlagen gemäß separater Festlegung",2022,2023)),$Y358,$W358),0)</f>
        <v>0</v>
      </c>
      <c r="AE358" s="45">
        <f>IFERROR(IF(OR($S358&lt;&gt;"Ja",VLOOKUP($D358,Listen!$A$2:$F$45,6,0)="Nein"),$Y358,$X358),0)</f>
        <v>0</v>
      </c>
      <c r="AF358" s="45">
        <f>IFERROR(IF(OR($S358&lt;&gt;"Ja",VLOOKUP($D358,Listen!$A$2:$F$45,6,0)="Nein"),$Y358,$X358),0)</f>
        <v>0</v>
      </c>
      <c r="AG358" s="45">
        <f>IFERROR(IF(OR($S358&lt;&gt;"Ja",VLOOKUP($D358,Listen!$A$2:$F$45,6,0)="Nein"),$Y358,$X358),0)</f>
        <v>0</v>
      </c>
      <c r="AH358" s="47">
        <f t="shared" si="134"/>
        <v>0</v>
      </c>
      <c r="AI358" s="122">
        <f>IFERROR(IF(VLOOKUP($D358,Listen!$A$2:$F$45,6,0)="Ja",MAX(BC358:BD358),D_SAV!$BC358),0)</f>
        <v>0</v>
      </c>
      <c r="AJ358" s="47">
        <f t="shared" si="135"/>
        <v>0</v>
      </c>
      <c r="AL358" s="262">
        <f t="shared" si="136"/>
        <v>0</v>
      </c>
      <c r="AM358" s="129">
        <f t="shared" si="123"/>
        <v>0</v>
      </c>
      <c r="AN358" s="263">
        <f t="shared" si="137"/>
        <v>0</v>
      </c>
      <c r="AO358" s="262">
        <f t="shared" si="124"/>
        <v>0</v>
      </c>
      <c r="AP358" s="129">
        <f t="shared" si="125"/>
        <v>0</v>
      </c>
      <c r="AQ358" s="263">
        <f t="shared" si="138"/>
        <v>0</v>
      </c>
      <c r="AR358" s="262">
        <f t="shared" si="126"/>
        <v>0</v>
      </c>
      <c r="AS358" s="129">
        <f t="shared" si="127"/>
        <v>0</v>
      </c>
      <c r="AT358" s="263">
        <f t="shared" si="139"/>
        <v>0</v>
      </c>
      <c r="AU358" s="262">
        <f t="shared" si="128"/>
        <v>0</v>
      </c>
      <c r="AV358" s="129">
        <f t="shared" si="129"/>
        <v>0</v>
      </c>
      <c r="AW358" s="263">
        <f t="shared" si="140"/>
        <v>0</v>
      </c>
      <c r="AX358" s="262">
        <f t="shared" si="130"/>
        <v>0</v>
      </c>
      <c r="AY358" s="129">
        <f t="shared" si="131"/>
        <v>0</v>
      </c>
      <c r="AZ358" s="129">
        <f t="shared" si="141"/>
        <v>0</v>
      </c>
      <c r="BA358" s="263">
        <f>IFERROR(IF(VLOOKUP($D358,Listen!$A$2:$F$45,6,0)="Ja",AX358-MAX(AY358:AZ358),AX358-AY358),0)</f>
        <v>0</v>
      </c>
      <c r="BB358" s="262">
        <f t="shared" si="142"/>
        <v>0</v>
      </c>
      <c r="BC358" s="129">
        <f t="shared" si="132"/>
        <v>0</v>
      </c>
      <c r="BD358" s="129">
        <f t="shared" si="143"/>
        <v>0</v>
      </c>
      <c r="BE358" s="263">
        <f>IFERROR(IF(VLOOKUP($D358,Listen!$A$2:$F$45,6,0)="Ja",BB358-MAX(BC358:BD358),BB358-BC358),0)</f>
        <v>0</v>
      </c>
    </row>
    <row r="359" spans="1:57" x14ac:dyDescent="0.25">
      <c r="A359" s="189">
        <v>355</v>
      </c>
      <c r="B359" s="135" t="str">
        <f>IF(AND(E359&lt;&gt;0,D359&lt;&gt;0,F359&lt;&gt;0),IF(C359&lt;&gt;0,CONCATENATE(C359,"-AGr",VLOOKUP(D359,Listen!$A$2:$D$45,4,FALSE),"-",E359,"-",F359,),CONCATENATE("AGr",VLOOKUP(D359,Listen!$A$2:$D$45,4,FALSE),"-",E359,"-",F359)),"keine vollständige ID")</f>
        <v>keine vollständige ID</v>
      </c>
      <c r="C359" s="126"/>
      <c r="D359" s="275"/>
      <c r="E359" s="33"/>
      <c r="F359" s="130"/>
      <c r="G359" s="16"/>
      <c r="H359" s="16"/>
      <c r="I359" s="16"/>
      <c r="J359" s="16"/>
      <c r="K359" s="16"/>
      <c r="L359" s="94">
        <f>IF(E359&gt;A_Stammdaten!$B$10,0,G359+H359-J359)</f>
        <v>0</v>
      </c>
      <c r="M359" s="16"/>
      <c r="N359" s="16"/>
      <c r="O359" s="16"/>
      <c r="P359" s="54">
        <f t="shared" si="120"/>
        <v>0</v>
      </c>
      <c r="Q359" s="33"/>
      <c r="R359" s="33"/>
      <c r="S359" s="33"/>
      <c r="T359" s="33"/>
      <c r="U359" s="33"/>
      <c r="V359" s="33"/>
      <c r="W359" s="55" t="str">
        <f t="shared" si="121"/>
        <v>-</v>
      </c>
      <c r="X359" s="55" t="str">
        <f t="shared" si="122"/>
        <v>-</v>
      </c>
      <c r="Y359" s="55">
        <f>IF(ISBLANK($D359),0,VLOOKUP($D359,Listen!$A$2:$C$45,2,FALSE))</f>
        <v>0</v>
      </c>
      <c r="Z359" s="55">
        <f>IF(ISBLANK($D359),0,VLOOKUP($D359,Listen!$A$2:$C$45,3,FALSE))</f>
        <v>0</v>
      </c>
      <c r="AA359" s="45">
        <f t="shared" si="133"/>
        <v>0</v>
      </c>
      <c r="AB359" s="45">
        <f t="shared" si="133"/>
        <v>0</v>
      </c>
      <c r="AC359" s="45">
        <f>IFERROR(IF(OR($R359&lt;&gt;"Ja",VLOOKUP($D359,Listen!$A$2:$F$45,5,0)="Nein",E359&lt;IF(D359="LNG Anbindungsanlagen gemäß separater Festlegung",2022,2023)),$Y359,$W359),0)</f>
        <v>0</v>
      </c>
      <c r="AD359" s="45">
        <f>IFERROR(IF(OR($R359&lt;&gt;"Ja",VLOOKUP($D359,Listen!$A$2:$F$45,5,0)="Nein",E359&lt;IF(D359="LNG Anbindungsanlagen gemäß separater Festlegung",2022,2023)),$Y359,$W359),0)</f>
        <v>0</v>
      </c>
      <c r="AE359" s="45">
        <f>IFERROR(IF(OR($S359&lt;&gt;"Ja",VLOOKUP($D359,Listen!$A$2:$F$45,6,0)="Nein"),$Y359,$X359),0)</f>
        <v>0</v>
      </c>
      <c r="AF359" s="45">
        <f>IFERROR(IF(OR($S359&lt;&gt;"Ja",VLOOKUP($D359,Listen!$A$2:$F$45,6,0)="Nein"),$Y359,$X359),0)</f>
        <v>0</v>
      </c>
      <c r="AG359" s="45">
        <f>IFERROR(IF(OR($S359&lt;&gt;"Ja",VLOOKUP($D359,Listen!$A$2:$F$45,6,0)="Nein"),$Y359,$X359),0)</f>
        <v>0</v>
      </c>
      <c r="AH359" s="47">
        <f t="shared" si="134"/>
        <v>0</v>
      </c>
      <c r="AI359" s="122">
        <f>IFERROR(IF(VLOOKUP($D359,Listen!$A$2:$F$45,6,0)="Ja",MAX(BC359:BD359),D_SAV!$BC359),0)</f>
        <v>0</v>
      </c>
      <c r="AJ359" s="47">
        <f t="shared" si="135"/>
        <v>0</v>
      </c>
      <c r="AL359" s="262">
        <f t="shared" si="136"/>
        <v>0</v>
      </c>
      <c r="AM359" s="129">
        <f t="shared" si="123"/>
        <v>0</v>
      </c>
      <c r="AN359" s="263">
        <f t="shared" si="137"/>
        <v>0</v>
      </c>
      <c r="AO359" s="262">
        <f t="shared" si="124"/>
        <v>0</v>
      </c>
      <c r="AP359" s="129">
        <f t="shared" si="125"/>
        <v>0</v>
      </c>
      <c r="AQ359" s="263">
        <f t="shared" si="138"/>
        <v>0</v>
      </c>
      <c r="AR359" s="262">
        <f t="shared" si="126"/>
        <v>0</v>
      </c>
      <c r="AS359" s="129">
        <f t="shared" si="127"/>
        <v>0</v>
      </c>
      <c r="AT359" s="263">
        <f t="shared" si="139"/>
        <v>0</v>
      </c>
      <c r="AU359" s="262">
        <f t="shared" si="128"/>
        <v>0</v>
      </c>
      <c r="AV359" s="129">
        <f t="shared" si="129"/>
        <v>0</v>
      </c>
      <c r="AW359" s="263">
        <f t="shared" si="140"/>
        <v>0</v>
      </c>
      <c r="AX359" s="262">
        <f t="shared" si="130"/>
        <v>0</v>
      </c>
      <c r="AY359" s="129">
        <f t="shared" si="131"/>
        <v>0</v>
      </c>
      <c r="AZ359" s="129">
        <f t="shared" si="141"/>
        <v>0</v>
      </c>
      <c r="BA359" s="263">
        <f>IFERROR(IF(VLOOKUP($D359,Listen!$A$2:$F$45,6,0)="Ja",AX359-MAX(AY359:AZ359),AX359-AY359),0)</f>
        <v>0</v>
      </c>
      <c r="BB359" s="262">
        <f t="shared" si="142"/>
        <v>0</v>
      </c>
      <c r="BC359" s="129">
        <f t="shared" si="132"/>
        <v>0</v>
      </c>
      <c r="BD359" s="129">
        <f t="shared" si="143"/>
        <v>0</v>
      </c>
      <c r="BE359" s="263">
        <f>IFERROR(IF(VLOOKUP($D359,Listen!$A$2:$F$45,6,0)="Ja",BB359-MAX(BC359:BD359),BB359-BC359),0)</f>
        <v>0</v>
      </c>
    </row>
    <row r="360" spans="1:57" x14ac:dyDescent="0.25">
      <c r="A360" s="189">
        <v>356</v>
      </c>
      <c r="B360" s="135" t="str">
        <f>IF(AND(E360&lt;&gt;0,D360&lt;&gt;0,F360&lt;&gt;0),IF(C360&lt;&gt;0,CONCATENATE(C360,"-AGr",VLOOKUP(D360,Listen!$A$2:$D$45,4,FALSE),"-",E360,"-",F360,),CONCATENATE("AGr",VLOOKUP(D360,Listen!$A$2:$D$45,4,FALSE),"-",E360,"-",F360)),"keine vollständige ID")</f>
        <v>keine vollständige ID</v>
      </c>
      <c r="C360" s="126"/>
      <c r="D360" s="275"/>
      <c r="E360" s="33"/>
      <c r="F360" s="130"/>
      <c r="G360" s="16"/>
      <c r="H360" s="16"/>
      <c r="I360" s="16"/>
      <c r="J360" s="16"/>
      <c r="K360" s="16"/>
      <c r="L360" s="94">
        <f>IF(E360&gt;A_Stammdaten!$B$10,0,G360+H360-J360)</f>
        <v>0</v>
      </c>
      <c r="M360" s="16"/>
      <c r="N360" s="16"/>
      <c r="O360" s="16"/>
      <c r="P360" s="54">
        <f t="shared" si="120"/>
        <v>0</v>
      </c>
      <c r="Q360" s="33"/>
      <c r="R360" s="33"/>
      <c r="S360" s="33"/>
      <c r="T360" s="33"/>
      <c r="U360" s="33"/>
      <c r="V360" s="33"/>
      <c r="W360" s="55" t="str">
        <f t="shared" si="121"/>
        <v>-</v>
      </c>
      <c r="X360" s="55" t="str">
        <f t="shared" si="122"/>
        <v>-</v>
      </c>
      <c r="Y360" s="55">
        <f>IF(ISBLANK($D360),0,VLOOKUP($D360,Listen!$A$2:$C$45,2,FALSE))</f>
        <v>0</v>
      </c>
      <c r="Z360" s="55">
        <f>IF(ISBLANK($D360),0,VLOOKUP($D360,Listen!$A$2:$C$45,3,FALSE))</f>
        <v>0</v>
      </c>
      <c r="AA360" s="45">
        <f t="shared" si="133"/>
        <v>0</v>
      </c>
      <c r="AB360" s="45">
        <f t="shared" si="133"/>
        <v>0</v>
      </c>
      <c r="AC360" s="45">
        <f>IFERROR(IF(OR($R360&lt;&gt;"Ja",VLOOKUP($D360,Listen!$A$2:$F$45,5,0)="Nein",E360&lt;IF(D360="LNG Anbindungsanlagen gemäß separater Festlegung",2022,2023)),$Y360,$W360),0)</f>
        <v>0</v>
      </c>
      <c r="AD360" s="45">
        <f>IFERROR(IF(OR($R360&lt;&gt;"Ja",VLOOKUP($D360,Listen!$A$2:$F$45,5,0)="Nein",E360&lt;IF(D360="LNG Anbindungsanlagen gemäß separater Festlegung",2022,2023)),$Y360,$W360),0)</f>
        <v>0</v>
      </c>
      <c r="AE360" s="45">
        <f>IFERROR(IF(OR($S360&lt;&gt;"Ja",VLOOKUP($D360,Listen!$A$2:$F$45,6,0)="Nein"),$Y360,$X360),0)</f>
        <v>0</v>
      </c>
      <c r="AF360" s="45">
        <f>IFERROR(IF(OR($S360&lt;&gt;"Ja",VLOOKUP($D360,Listen!$A$2:$F$45,6,0)="Nein"),$Y360,$X360),0)</f>
        <v>0</v>
      </c>
      <c r="AG360" s="45">
        <f>IFERROR(IF(OR($S360&lt;&gt;"Ja",VLOOKUP($D360,Listen!$A$2:$F$45,6,0)="Nein"),$Y360,$X360),0)</f>
        <v>0</v>
      </c>
      <c r="AH360" s="47">
        <f t="shared" si="134"/>
        <v>0</v>
      </c>
      <c r="AI360" s="122">
        <f>IFERROR(IF(VLOOKUP($D360,Listen!$A$2:$F$45,6,0)="Ja",MAX(BC360:BD360),D_SAV!$BC360),0)</f>
        <v>0</v>
      </c>
      <c r="AJ360" s="47">
        <f t="shared" si="135"/>
        <v>0</v>
      </c>
      <c r="AL360" s="262">
        <f t="shared" si="136"/>
        <v>0</v>
      </c>
      <c r="AM360" s="129">
        <f t="shared" si="123"/>
        <v>0</v>
      </c>
      <c r="AN360" s="263">
        <f t="shared" si="137"/>
        <v>0</v>
      </c>
      <c r="AO360" s="262">
        <f t="shared" si="124"/>
        <v>0</v>
      </c>
      <c r="AP360" s="129">
        <f t="shared" si="125"/>
        <v>0</v>
      </c>
      <c r="AQ360" s="263">
        <f t="shared" si="138"/>
        <v>0</v>
      </c>
      <c r="AR360" s="262">
        <f t="shared" si="126"/>
        <v>0</v>
      </c>
      <c r="AS360" s="129">
        <f t="shared" si="127"/>
        <v>0</v>
      </c>
      <c r="AT360" s="263">
        <f t="shared" si="139"/>
        <v>0</v>
      </c>
      <c r="AU360" s="262">
        <f t="shared" si="128"/>
        <v>0</v>
      </c>
      <c r="AV360" s="129">
        <f t="shared" si="129"/>
        <v>0</v>
      </c>
      <c r="AW360" s="263">
        <f t="shared" si="140"/>
        <v>0</v>
      </c>
      <c r="AX360" s="262">
        <f t="shared" si="130"/>
        <v>0</v>
      </c>
      <c r="AY360" s="129">
        <f t="shared" si="131"/>
        <v>0</v>
      </c>
      <c r="AZ360" s="129">
        <f t="shared" si="141"/>
        <v>0</v>
      </c>
      <c r="BA360" s="263">
        <f>IFERROR(IF(VLOOKUP($D360,Listen!$A$2:$F$45,6,0)="Ja",AX360-MAX(AY360:AZ360),AX360-AY360),0)</f>
        <v>0</v>
      </c>
      <c r="BB360" s="262">
        <f t="shared" si="142"/>
        <v>0</v>
      </c>
      <c r="BC360" s="129">
        <f t="shared" si="132"/>
        <v>0</v>
      </c>
      <c r="BD360" s="129">
        <f t="shared" si="143"/>
        <v>0</v>
      </c>
      <c r="BE360" s="263">
        <f>IFERROR(IF(VLOOKUP($D360,Listen!$A$2:$F$45,6,0)="Ja",BB360-MAX(BC360:BD360),BB360-BC360),0)</f>
        <v>0</v>
      </c>
    </row>
    <row r="361" spans="1:57" x14ac:dyDescent="0.25">
      <c r="A361" s="189">
        <v>357</v>
      </c>
      <c r="B361" s="135" t="str">
        <f>IF(AND(E361&lt;&gt;0,D361&lt;&gt;0,F361&lt;&gt;0),IF(C361&lt;&gt;0,CONCATENATE(C361,"-AGr",VLOOKUP(D361,Listen!$A$2:$D$45,4,FALSE),"-",E361,"-",F361,),CONCATENATE("AGr",VLOOKUP(D361,Listen!$A$2:$D$45,4,FALSE),"-",E361,"-",F361)),"keine vollständige ID")</f>
        <v>keine vollständige ID</v>
      </c>
      <c r="C361" s="126"/>
      <c r="D361" s="275"/>
      <c r="E361" s="33"/>
      <c r="F361" s="130"/>
      <c r="G361" s="16"/>
      <c r="H361" s="16"/>
      <c r="I361" s="16"/>
      <c r="J361" s="16"/>
      <c r="K361" s="16"/>
      <c r="L361" s="94">
        <f>IF(E361&gt;A_Stammdaten!$B$10,0,G361+H361-J361)</f>
        <v>0</v>
      </c>
      <c r="M361" s="16"/>
      <c r="N361" s="16"/>
      <c r="O361" s="16"/>
      <c r="P361" s="54">
        <f t="shared" si="120"/>
        <v>0</v>
      </c>
      <c r="Q361" s="33"/>
      <c r="R361" s="33"/>
      <c r="S361" s="33"/>
      <c r="T361" s="33"/>
      <c r="U361" s="33"/>
      <c r="V361" s="33"/>
      <c r="W361" s="55" t="str">
        <f t="shared" si="121"/>
        <v>-</v>
      </c>
      <c r="X361" s="55" t="str">
        <f t="shared" si="122"/>
        <v>-</v>
      </c>
      <c r="Y361" s="55">
        <f>IF(ISBLANK($D361),0,VLOOKUP($D361,Listen!$A$2:$C$45,2,FALSE))</f>
        <v>0</v>
      </c>
      <c r="Z361" s="55">
        <f>IF(ISBLANK($D361),0,VLOOKUP($D361,Listen!$A$2:$C$45,3,FALSE))</f>
        <v>0</v>
      </c>
      <c r="AA361" s="45">
        <f t="shared" si="133"/>
        <v>0</v>
      </c>
      <c r="AB361" s="45">
        <f t="shared" si="133"/>
        <v>0</v>
      </c>
      <c r="AC361" s="45">
        <f>IFERROR(IF(OR($R361&lt;&gt;"Ja",VLOOKUP($D361,Listen!$A$2:$F$45,5,0)="Nein",E361&lt;IF(D361="LNG Anbindungsanlagen gemäß separater Festlegung",2022,2023)),$Y361,$W361),0)</f>
        <v>0</v>
      </c>
      <c r="AD361" s="45">
        <f>IFERROR(IF(OR($R361&lt;&gt;"Ja",VLOOKUP($D361,Listen!$A$2:$F$45,5,0)="Nein",E361&lt;IF(D361="LNG Anbindungsanlagen gemäß separater Festlegung",2022,2023)),$Y361,$W361),0)</f>
        <v>0</v>
      </c>
      <c r="AE361" s="45">
        <f>IFERROR(IF(OR($S361&lt;&gt;"Ja",VLOOKUP($D361,Listen!$A$2:$F$45,6,0)="Nein"),$Y361,$X361),0)</f>
        <v>0</v>
      </c>
      <c r="AF361" s="45">
        <f>IFERROR(IF(OR($S361&lt;&gt;"Ja",VLOOKUP($D361,Listen!$A$2:$F$45,6,0)="Nein"),$Y361,$X361),0)</f>
        <v>0</v>
      </c>
      <c r="AG361" s="45">
        <f>IFERROR(IF(OR($S361&lt;&gt;"Ja",VLOOKUP($D361,Listen!$A$2:$F$45,6,0)="Nein"),$Y361,$X361),0)</f>
        <v>0</v>
      </c>
      <c r="AH361" s="47">
        <f t="shared" si="134"/>
        <v>0</v>
      </c>
      <c r="AI361" s="122">
        <f>IFERROR(IF(VLOOKUP($D361,Listen!$A$2:$F$45,6,0)="Ja",MAX(BC361:BD361),D_SAV!$BC361),0)</f>
        <v>0</v>
      </c>
      <c r="AJ361" s="47">
        <f t="shared" si="135"/>
        <v>0</v>
      </c>
      <c r="AL361" s="262">
        <f t="shared" si="136"/>
        <v>0</v>
      </c>
      <c r="AM361" s="129">
        <f t="shared" si="123"/>
        <v>0</v>
      </c>
      <c r="AN361" s="263">
        <f t="shared" si="137"/>
        <v>0</v>
      </c>
      <c r="AO361" s="262">
        <f t="shared" si="124"/>
        <v>0</v>
      </c>
      <c r="AP361" s="129">
        <f t="shared" si="125"/>
        <v>0</v>
      </c>
      <c r="AQ361" s="263">
        <f t="shared" si="138"/>
        <v>0</v>
      </c>
      <c r="AR361" s="262">
        <f t="shared" si="126"/>
        <v>0</v>
      </c>
      <c r="AS361" s="129">
        <f t="shared" si="127"/>
        <v>0</v>
      </c>
      <c r="AT361" s="263">
        <f t="shared" si="139"/>
        <v>0</v>
      </c>
      <c r="AU361" s="262">
        <f t="shared" si="128"/>
        <v>0</v>
      </c>
      <c r="AV361" s="129">
        <f t="shared" si="129"/>
        <v>0</v>
      </c>
      <c r="AW361" s="263">
        <f t="shared" si="140"/>
        <v>0</v>
      </c>
      <c r="AX361" s="262">
        <f t="shared" si="130"/>
        <v>0</v>
      </c>
      <c r="AY361" s="129">
        <f t="shared" si="131"/>
        <v>0</v>
      </c>
      <c r="AZ361" s="129">
        <f t="shared" si="141"/>
        <v>0</v>
      </c>
      <c r="BA361" s="263">
        <f>IFERROR(IF(VLOOKUP($D361,Listen!$A$2:$F$45,6,0)="Ja",AX361-MAX(AY361:AZ361),AX361-AY361),0)</f>
        <v>0</v>
      </c>
      <c r="BB361" s="262">
        <f t="shared" si="142"/>
        <v>0</v>
      </c>
      <c r="BC361" s="129">
        <f t="shared" si="132"/>
        <v>0</v>
      </c>
      <c r="BD361" s="129">
        <f t="shared" si="143"/>
        <v>0</v>
      </c>
      <c r="BE361" s="263">
        <f>IFERROR(IF(VLOOKUP($D361,Listen!$A$2:$F$45,6,0)="Ja",BB361-MAX(BC361:BD361),BB361-BC361),0)</f>
        <v>0</v>
      </c>
    </row>
    <row r="362" spans="1:57" x14ac:dyDescent="0.25">
      <c r="A362" s="189">
        <v>358</v>
      </c>
      <c r="B362" s="135" t="str">
        <f>IF(AND(E362&lt;&gt;0,D362&lt;&gt;0,F362&lt;&gt;0),IF(C362&lt;&gt;0,CONCATENATE(C362,"-AGr",VLOOKUP(D362,Listen!$A$2:$D$45,4,FALSE),"-",E362,"-",F362,),CONCATENATE("AGr",VLOOKUP(D362,Listen!$A$2:$D$45,4,FALSE),"-",E362,"-",F362)),"keine vollständige ID")</f>
        <v>keine vollständige ID</v>
      </c>
      <c r="C362" s="126"/>
      <c r="D362" s="275"/>
      <c r="E362" s="33"/>
      <c r="F362" s="130"/>
      <c r="G362" s="16"/>
      <c r="H362" s="16"/>
      <c r="I362" s="16"/>
      <c r="J362" s="16"/>
      <c r="K362" s="16"/>
      <c r="L362" s="94">
        <f>IF(E362&gt;A_Stammdaten!$B$10,0,G362+H362-J362)</f>
        <v>0</v>
      </c>
      <c r="M362" s="16"/>
      <c r="N362" s="16"/>
      <c r="O362" s="16"/>
      <c r="P362" s="54">
        <f t="shared" si="120"/>
        <v>0</v>
      </c>
      <c r="Q362" s="33"/>
      <c r="R362" s="33"/>
      <c r="S362" s="33"/>
      <c r="T362" s="33"/>
      <c r="U362" s="33"/>
      <c r="V362" s="33"/>
      <c r="W362" s="55" t="str">
        <f t="shared" si="121"/>
        <v>-</v>
      </c>
      <c r="X362" s="55" t="str">
        <f t="shared" si="122"/>
        <v>-</v>
      </c>
      <c r="Y362" s="55">
        <f>IF(ISBLANK($D362),0,VLOOKUP($D362,Listen!$A$2:$C$45,2,FALSE))</f>
        <v>0</v>
      </c>
      <c r="Z362" s="55">
        <f>IF(ISBLANK($D362),0,VLOOKUP($D362,Listen!$A$2:$C$45,3,FALSE))</f>
        <v>0</v>
      </c>
      <c r="AA362" s="45">
        <f t="shared" si="133"/>
        <v>0</v>
      </c>
      <c r="AB362" s="45">
        <f t="shared" si="133"/>
        <v>0</v>
      </c>
      <c r="AC362" s="45">
        <f>IFERROR(IF(OR($R362&lt;&gt;"Ja",VLOOKUP($D362,Listen!$A$2:$F$45,5,0)="Nein",E362&lt;IF(D362="LNG Anbindungsanlagen gemäß separater Festlegung",2022,2023)),$Y362,$W362),0)</f>
        <v>0</v>
      </c>
      <c r="AD362" s="45">
        <f>IFERROR(IF(OR($R362&lt;&gt;"Ja",VLOOKUP($D362,Listen!$A$2:$F$45,5,0)="Nein",E362&lt;IF(D362="LNG Anbindungsanlagen gemäß separater Festlegung",2022,2023)),$Y362,$W362),0)</f>
        <v>0</v>
      </c>
      <c r="AE362" s="45">
        <f>IFERROR(IF(OR($S362&lt;&gt;"Ja",VLOOKUP($D362,Listen!$A$2:$F$45,6,0)="Nein"),$Y362,$X362),0)</f>
        <v>0</v>
      </c>
      <c r="AF362" s="45">
        <f>IFERROR(IF(OR($S362&lt;&gt;"Ja",VLOOKUP($D362,Listen!$A$2:$F$45,6,0)="Nein"),$Y362,$X362),0)</f>
        <v>0</v>
      </c>
      <c r="AG362" s="45">
        <f>IFERROR(IF(OR($S362&lt;&gt;"Ja",VLOOKUP($D362,Listen!$A$2:$F$45,6,0)="Nein"),$Y362,$X362),0)</f>
        <v>0</v>
      </c>
      <c r="AH362" s="47">
        <f t="shared" si="134"/>
        <v>0</v>
      </c>
      <c r="AI362" s="122">
        <f>IFERROR(IF(VLOOKUP($D362,Listen!$A$2:$F$45,6,0)="Ja",MAX(BC362:BD362),D_SAV!$BC362),0)</f>
        <v>0</v>
      </c>
      <c r="AJ362" s="47">
        <f t="shared" si="135"/>
        <v>0</v>
      </c>
      <c r="AL362" s="262">
        <f t="shared" si="136"/>
        <v>0</v>
      </c>
      <c r="AM362" s="129">
        <f t="shared" si="123"/>
        <v>0</v>
      </c>
      <c r="AN362" s="263">
        <f t="shared" si="137"/>
        <v>0</v>
      </c>
      <c r="AO362" s="262">
        <f t="shared" si="124"/>
        <v>0</v>
      </c>
      <c r="AP362" s="129">
        <f t="shared" si="125"/>
        <v>0</v>
      </c>
      <c r="AQ362" s="263">
        <f t="shared" si="138"/>
        <v>0</v>
      </c>
      <c r="AR362" s="262">
        <f t="shared" si="126"/>
        <v>0</v>
      </c>
      <c r="AS362" s="129">
        <f t="shared" si="127"/>
        <v>0</v>
      </c>
      <c r="AT362" s="263">
        <f t="shared" si="139"/>
        <v>0</v>
      </c>
      <c r="AU362" s="262">
        <f t="shared" si="128"/>
        <v>0</v>
      </c>
      <c r="AV362" s="129">
        <f t="shared" si="129"/>
        <v>0</v>
      </c>
      <c r="AW362" s="263">
        <f t="shared" si="140"/>
        <v>0</v>
      </c>
      <c r="AX362" s="262">
        <f t="shared" si="130"/>
        <v>0</v>
      </c>
      <c r="AY362" s="129">
        <f t="shared" si="131"/>
        <v>0</v>
      </c>
      <c r="AZ362" s="129">
        <f t="shared" si="141"/>
        <v>0</v>
      </c>
      <c r="BA362" s="263">
        <f>IFERROR(IF(VLOOKUP($D362,Listen!$A$2:$F$45,6,0)="Ja",AX362-MAX(AY362:AZ362),AX362-AY362),0)</f>
        <v>0</v>
      </c>
      <c r="BB362" s="262">
        <f t="shared" si="142"/>
        <v>0</v>
      </c>
      <c r="BC362" s="129">
        <f t="shared" si="132"/>
        <v>0</v>
      </c>
      <c r="BD362" s="129">
        <f t="shared" si="143"/>
        <v>0</v>
      </c>
      <c r="BE362" s="263">
        <f>IFERROR(IF(VLOOKUP($D362,Listen!$A$2:$F$45,6,0)="Ja",BB362-MAX(BC362:BD362),BB362-BC362),0)</f>
        <v>0</v>
      </c>
    </row>
    <row r="363" spans="1:57" x14ac:dyDescent="0.25">
      <c r="A363" s="189">
        <v>359</v>
      </c>
      <c r="B363" s="135" t="str">
        <f>IF(AND(E363&lt;&gt;0,D363&lt;&gt;0,F363&lt;&gt;0),IF(C363&lt;&gt;0,CONCATENATE(C363,"-AGr",VLOOKUP(D363,Listen!$A$2:$D$45,4,FALSE),"-",E363,"-",F363,),CONCATENATE("AGr",VLOOKUP(D363,Listen!$A$2:$D$45,4,FALSE),"-",E363,"-",F363)),"keine vollständige ID")</f>
        <v>keine vollständige ID</v>
      </c>
      <c r="C363" s="126"/>
      <c r="D363" s="275"/>
      <c r="E363" s="33"/>
      <c r="F363" s="130"/>
      <c r="G363" s="16"/>
      <c r="H363" s="16"/>
      <c r="I363" s="16"/>
      <c r="J363" s="16"/>
      <c r="K363" s="16"/>
      <c r="L363" s="94">
        <f>IF(E363&gt;A_Stammdaten!$B$10,0,G363+H363-J363)</f>
        <v>0</v>
      </c>
      <c r="M363" s="16"/>
      <c r="N363" s="16"/>
      <c r="O363" s="16"/>
      <c r="P363" s="54">
        <f t="shared" si="120"/>
        <v>0</v>
      </c>
      <c r="Q363" s="33"/>
      <c r="R363" s="33"/>
      <c r="S363" s="33"/>
      <c r="T363" s="33"/>
      <c r="U363" s="33"/>
      <c r="V363" s="33"/>
      <c r="W363" s="55" t="str">
        <f t="shared" si="121"/>
        <v>-</v>
      </c>
      <c r="X363" s="55" t="str">
        <f t="shared" si="122"/>
        <v>-</v>
      </c>
      <c r="Y363" s="55">
        <f>IF(ISBLANK($D363),0,VLOOKUP($D363,Listen!$A$2:$C$45,2,FALSE))</f>
        <v>0</v>
      </c>
      <c r="Z363" s="55">
        <f>IF(ISBLANK($D363),0,VLOOKUP($D363,Listen!$A$2:$C$45,3,FALSE))</f>
        <v>0</v>
      </c>
      <c r="AA363" s="45">
        <f t="shared" si="133"/>
        <v>0</v>
      </c>
      <c r="AB363" s="45">
        <f t="shared" si="133"/>
        <v>0</v>
      </c>
      <c r="AC363" s="45">
        <f>IFERROR(IF(OR($R363&lt;&gt;"Ja",VLOOKUP($D363,Listen!$A$2:$F$45,5,0)="Nein",E363&lt;IF(D363="LNG Anbindungsanlagen gemäß separater Festlegung",2022,2023)),$Y363,$W363),0)</f>
        <v>0</v>
      </c>
      <c r="AD363" s="45">
        <f>IFERROR(IF(OR($R363&lt;&gt;"Ja",VLOOKUP($D363,Listen!$A$2:$F$45,5,0)="Nein",E363&lt;IF(D363="LNG Anbindungsanlagen gemäß separater Festlegung",2022,2023)),$Y363,$W363),0)</f>
        <v>0</v>
      </c>
      <c r="AE363" s="45">
        <f>IFERROR(IF(OR($S363&lt;&gt;"Ja",VLOOKUP($D363,Listen!$A$2:$F$45,6,0)="Nein"),$Y363,$X363),0)</f>
        <v>0</v>
      </c>
      <c r="AF363" s="45">
        <f>IFERROR(IF(OR($S363&lt;&gt;"Ja",VLOOKUP($D363,Listen!$A$2:$F$45,6,0)="Nein"),$Y363,$X363),0)</f>
        <v>0</v>
      </c>
      <c r="AG363" s="45">
        <f>IFERROR(IF(OR($S363&lt;&gt;"Ja",VLOOKUP($D363,Listen!$A$2:$F$45,6,0)="Nein"),$Y363,$X363),0)</f>
        <v>0</v>
      </c>
      <c r="AH363" s="47">
        <f t="shared" si="134"/>
        <v>0</v>
      </c>
      <c r="AI363" s="122">
        <f>IFERROR(IF(VLOOKUP($D363,Listen!$A$2:$F$45,6,0)="Ja",MAX(BC363:BD363),D_SAV!$BC363),0)</f>
        <v>0</v>
      </c>
      <c r="AJ363" s="47">
        <f t="shared" si="135"/>
        <v>0</v>
      </c>
      <c r="AL363" s="262">
        <f t="shared" si="136"/>
        <v>0</v>
      </c>
      <c r="AM363" s="129">
        <f t="shared" si="123"/>
        <v>0</v>
      </c>
      <c r="AN363" s="263">
        <f t="shared" si="137"/>
        <v>0</v>
      </c>
      <c r="AO363" s="262">
        <f t="shared" si="124"/>
        <v>0</v>
      </c>
      <c r="AP363" s="129">
        <f t="shared" si="125"/>
        <v>0</v>
      </c>
      <c r="AQ363" s="263">
        <f t="shared" si="138"/>
        <v>0</v>
      </c>
      <c r="AR363" s="262">
        <f t="shared" si="126"/>
        <v>0</v>
      </c>
      <c r="AS363" s="129">
        <f t="shared" si="127"/>
        <v>0</v>
      </c>
      <c r="AT363" s="263">
        <f t="shared" si="139"/>
        <v>0</v>
      </c>
      <c r="AU363" s="262">
        <f t="shared" si="128"/>
        <v>0</v>
      </c>
      <c r="AV363" s="129">
        <f t="shared" si="129"/>
        <v>0</v>
      </c>
      <c r="AW363" s="263">
        <f t="shared" si="140"/>
        <v>0</v>
      </c>
      <c r="AX363" s="262">
        <f t="shared" si="130"/>
        <v>0</v>
      </c>
      <c r="AY363" s="129">
        <f t="shared" si="131"/>
        <v>0</v>
      </c>
      <c r="AZ363" s="129">
        <f t="shared" si="141"/>
        <v>0</v>
      </c>
      <c r="BA363" s="263">
        <f>IFERROR(IF(VLOOKUP($D363,Listen!$A$2:$F$45,6,0)="Ja",AX363-MAX(AY363:AZ363),AX363-AY363),0)</f>
        <v>0</v>
      </c>
      <c r="BB363" s="262">
        <f t="shared" si="142"/>
        <v>0</v>
      </c>
      <c r="BC363" s="129">
        <f t="shared" si="132"/>
        <v>0</v>
      </c>
      <c r="BD363" s="129">
        <f t="shared" si="143"/>
        <v>0</v>
      </c>
      <c r="BE363" s="263">
        <f>IFERROR(IF(VLOOKUP($D363,Listen!$A$2:$F$45,6,0)="Ja",BB363-MAX(BC363:BD363),BB363-BC363),0)</f>
        <v>0</v>
      </c>
    </row>
    <row r="364" spans="1:57" x14ac:dyDescent="0.25">
      <c r="A364" s="189">
        <v>360</v>
      </c>
      <c r="B364" s="135" t="str">
        <f>IF(AND(E364&lt;&gt;0,D364&lt;&gt;0,F364&lt;&gt;0),IF(C364&lt;&gt;0,CONCATENATE(C364,"-AGr",VLOOKUP(D364,Listen!$A$2:$D$45,4,FALSE),"-",E364,"-",F364,),CONCATENATE("AGr",VLOOKUP(D364,Listen!$A$2:$D$45,4,FALSE),"-",E364,"-",F364)),"keine vollständige ID")</f>
        <v>keine vollständige ID</v>
      </c>
      <c r="C364" s="126"/>
      <c r="D364" s="275"/>
      <c r="E364" s="33"/>
      <c r="F364" s="130"/>
      <c r="G364" s="16"/>
      <c r="H364" s="16"/>
      <c r="I364" s="16"/>
      <c r="J364" s="16"/>
      <c r="K364" s="16"/>
      <c r="L364" s="94">
        <f>IF(E364&gt;A_Stammdaten!$B$10,0,G364+H364-J364)</f>
        <v>0</v>
      </c>
      <c r="M364" s="16"/>
      <c r="N364" s="16"/>
      <c r="O364" s="16"/>
      <c r="P364" s="54">
        <f t="shared" si="120"/>
        <v>0</v>
      </c>
      <c r="Q364" s="33"/>
      <c r="R364" s="33"/>
      <c r="S364" s="33"/>
      <c r="T364" s="33"/>
      <c r="U364" s="33"/>
      <c r="V364" s="33"/>
      <c r="W364" s="55" t="str">
        <f t="shared" si="121"/>
        <v>-</v>
      </c>
      <c r="X364" s="55" t="str">
        <f t="shared" si="122"/>
        <v>-</v>
      </c>
      <c r="Y364" s="55">
        <f>IF(ISBLANK($D364),0,VLOOKUP($D364,Listen!$A$2:$C$45,2,FALSE))</f>
        <v>0</v>
      </c>
      <c r="Z364" s="55">
        <f>IF(ISBLANK($D364),0,VLOOKUP($D364,Listen!$A$2:$C$45,3,FALSE))</f>
        <v>0</v>
      </c>
      <c r="AA364" s="45">
        <f t="shared" si="133"/>
        <v>0</v>
      </c>
      <c r="AB364" s="45">
        <f t="shared" si="133"/>
        <v>0</v>
      </c>
      <c r="AC364" s="45">
        <f>IFERROR(IF(OR($R364&lt;&gt;"Ja",VLOOKUP($D364,Listen!$A$2:$F$45,5,0)="Nein",E364&lt;IF(D364="LNG Anbindungsanlagen gemäß separater Festlegung",2022,2023)),$Y364,$W364),0)</f>
        <v>0</v>
      </c>
      <c r="AD364" s="45">
        <f>IFERROR(IF(OR($R364&lt;&gt;"Ja",VLOOKUP($D364,Listen!$A$2:$F$45,5,0)="Nein",E364&lt;IF(D364="LNG Anbindungsanlagen gemäß separater Festlegung",2022,2023)),$Y364,$W364),0)</f>
        <v>0</v>
      </c>
      <c r="AE364" s="45">
        <f>IFERROR(IF(OR($S364&lt;&gt;"Ja",VLOOKUP($D364,Listen!$A$2:$F$45,6,0)="Nein"),$Y364,$X364),0)</f>
        <v>0</v>
      </c>
      <c r="AF364" s="45">
        <f>IFERROR(IF(OR($S364&lt;&gt;"Ja",VLOOKUP($D364,Listen!$A$2:$F$45,6,0)="Nein"),$Y364,$X364),0)</f>
        <v>0</v>
      </c>
      <c r="AG364" s="45">
        <f>IFERROR(IF(OR($S364&lt;&gt;"Ja",VLOOKUP($D364,Listen!$A$2:$F$45,6,0)="Nein"),$Y364,$X364),0)</f>
        <v>0</v>
      </c>
      <c r="AH364" s="47">
        <f t="shared" si="134"/>
        <v>0</v>
      </c>
      <c r="AI364" s="122">
        <f>IFERROR(IF(VLOOKUP($D364,Listen!$A$2:$F$45,6,0)="Ja",MAX(BC364:BD364),D_SAV!$BC364),0)</f>
        <v>0</v>
      </c>
      <c r="AJ364" s="47">
        <f t="shared" si="135"/>
        <v>0</v>
      </c>
      <c r="AL364" s="262">
        <f t="shared" si="136"/>
        <v>0</v>
      </c>
      <c r="AM364" s="129">
        <f t="shared" si="123"/>
        <v>0</v>
      </c>
      <c r="AN364" s="263">
        <f t="shared" si="137"/>
        <v>0</v>
      </c>
      <c r="AO364" s="262">
        <f t="shared" si="124"/>
        <v>0</v>
      </c>
      <c r="AP364" s="129">
        <f t="shared" si="125"/>
        <v>0</v>
      </c>
      <c r="AQ364" s="263">
        <f t="shared" si="138"/>
        <v>0</v>
      </c>
      <c r="AR364" s="262">
        <f t="shared" si="126"/>
        <v>0</v>
      </c>
      <c r="AS364" s="129">
        <f t="shared" si="127"/>
        <v>0</v>
      </c>
      <c r="AT364" s="263">
        <f t="shared" si="139"/>
        <v>0</v>
      </c>
      <c r="AU364" s="262">
        <f t="shared" si="128"/>
        <v>0</v>
      </c>
      <c r="AV364" s="129">
        <f t="shared" si="129"/>
        <v>0</v>
      </c>
      <c r="AW364" s="263">
        <f t="shared" si="140"/>
        <v>0</v>
      </c>
      <c r="AX364" s="262">
        <f t="shared" si="130"/>
        <v>0</v>
      </c>
      <c r="AY364" s="129">
        <f t="shared" si="131"/>
        <v>0</v>
      </c>
      <c r="AZ364" s="129">
        <f t="shared" si="141"/>
        <v>0</v>
      </c>
      <c r="BA364" s="263">
        <f>IFERROR(IF(VLOOKUP($D364,Listen!$A$2:$F$45,6,0)="Ja",AX364-MAX(AY364:AZ364),AX364-AY364),0)</f>
        <v>0</v>
      </c>
      <c r="BB364" s="262">
        <f t="shared" si="142"/>
        <v>0</v>
      </c>
      <c r="BC364" s="129">
        <f t="shared" si="132"/>
        <v>0</v>
      </c>
      <c r="BD364" s="129">
        <f t="shared" si="143"/>
        <v>0</v>
      </c>
      <c r="BE364" s="263">
        <f>IFERROR(IF(VLOOKUP($D364,Listen!$A$2:$F$45,6,0)="Ja",BB364-MAX(BC364:BD364),BB364-BC364),0)</f>
        <v>0</v>
      </c>
    </row>
    <row r="365" spans="1:57" x14ac:dyDescent="0.25">
      <c r="A365" s="189">
        <v>361</v>
      </c>
      <c r="B365" s="135" t="str">
        <f>IF(AND(E365&lt;&gt;0,D365&lt;&gt;0,F365&lt;&gt;0),IF(C365&lt;&gt;0,CONCATENATE(C365,"-AGr",VLOOKUP(D365,Listen!$A$2:$D$45,4,FALSE),"-",E365,"-",F365,),CONCATENATE("AGr",VLOOKUP(D365,Listen!$A$2:$D$45,4,FALSE),"-",E365,"-",F365)),"keine vollständige ID")</f>
        <v>keine vollständige ID</v>
      </c>
      <c r="C365" s="126"/>
      <c r="D365" s="275"/>
      <c r="E365" s="33"/>
      <c r="F365" s="130"/>
      <c r="G365" s="16"/>
      <c r="H365" s="16"/>
      <c r="I365" s="16"/>
      <c r="J365" s="16"/>
      <c r="K365" s="16"/>
      <c r="L365" s="94">
        <f>IF(E365&gt;A_Stammdaten!$B$10,0,G365+H365-J365)</f>
        <v>0</v>
      </c>
      <c r="M365" s="16"/>
      <c r="N365" s="16"/>
      <c r="O365" s="16"/>
      <c r="P365" s="54">
        <f t="shared" si="120"/>
        <v>0</v>
      </c>
      <c r="Q365" s="33"/>
      <c r="R365" s="33"/>
      <c r="S365" s="33"/>
      <c r="T365" s="33"/>
      <c r="U365" s="33"/>
      <c r="V365" s="33"/>
      <c r="W365" s="55" t="str">
        <f t="shared" si="121"/>
        <v>-</v>
      </c>
      <c r="X365" s="55" t="str">
        <f t="shared" si="122"/>
        <v>-</v>
      </c>
      <c r="Y365" s="55">
        <f>IF(ISBLANK($D365),0,VLOOKUP($D365,Listen!$A$2:$C$45,2,FALSE))</f>
        <v>0</v>
      </c>
      <c r="Z365" s="55">
        <f>IF(ISBLANK($D365),0,VLOOKUP($D365,Listen!$A$2:$C$45,3,FALSE))</f>
        <v>0</v>
      </c>
      <c r="AA365" s="45">
        <f t="shared" si="133"/>
        <v>0</v>
      </c>
      <c r="AB365" s="45">
        <f t="shared" si="133"/>
        <v>0</v>
      </c>
      <c r="AC365" s="45">
        <f>IFERROR(IF(OR($R365&lt;&gt;"Ja",VLOOKUP($D365,Listen!$A$2:$F$45,5,0)="Nein",E365&lt;IF(D365="LNG Anbindungsanlagen gemäß separater Festlegung",2022,2023)),$Y365,$W365),0)</f>
        <v>0</v>
      </c>
      <c r="AD365" s="45">
        <f>IFERROR(IF(OR($R365&lt;&gt;"Ja",VLOOKUP($D365,Listen!$A$2:$F$45,5,0)="Nein",E365&lt;IF(D365="LNG Anbindungsanlagen gemäß separater Festlegung",2022,2023)),$Y365,$W365),0)</f>
        <v>0</v>
      </c>
      <c r="AE365" s="45">
        <f>IFERROR(IF(OR($S365&lt;&gt;"Ja",VLOOKUP($D365,Listen!$A$2:$F$45,6,0)="Nein"),$Y365,$X365),0)</f>
        <v>0</v>
      </c>
      <c r="AF365" s="45">
        <f>IFERROR(IF(OR($S365&lt;&gt;"Ja",VLOOKUP($D365,Listen!$A$2:$F$45,6,0)="Nein"),$Y365,$X365),0)</f>
        <v>0</v>
      </c>
      <c r="AG365" s="45">
        <f>IFERROR(IF(OR($S365&lt;&gt;"Ja",VLOOKUP($D365,Listen!$A$2:$F$45,6,0)="Nein"),$Y365,$X365),0)</f>
        <v>0</v>
      </c>
      <c r="AH365" s="47">
        <f t="shared" si="134"/>
        <v>0</v>
      </c>
      <c r="AI365" s="122">
        <f>IFERROR(IF(VLOOKUP($D365,Listen!$A$2:$F$45,6,0)="Ja",MAX(BC365:BD365),D_SAV!$BC365),0)</f>
        <v>0</v>
      </c>
      <c r="AJ365" s="47">
        <f t="shared" si="135"/>
        <v>0</v>
      </c>
      <c r="AL365" s="262">
        <f t="shared" si="136"/>
        <v>0</v>
      </c>
      <c r="AM365" s="129">
        <f t="shared" si="123"/>
        <v>0</v>
      </c>
      <c r="AN365" s="263">
        <f t="shared" si="137"/>
        <v>0</v>
      </c>
      <c r="AO365" s="262">
        <f t="shared" si="124"/>
        <v>0</v>
      </c>
      <c r="AP365" s="129">
        <f t="shared" si="125"/>
        <v>0</v>
      </c>
      <c r="AQ365" s="263">
        <f t="shared" si="138"/>
        <v>0</v>
      </c>
      <c r="AR365" s="262">
        <f t="shared" si="126"/>
        <v>0</v>
      </c>
      <c r="AS365" s="129">
        <f t="shared" si="127"/>
        <v>0</v>
      </c>
      <c r="AT365" s="263">
        <f t="shared" si="139"/>
        <v>0</v>
      </c>
      <c r="AU365" s="262">
        <f t="shared" si="128"/>
        <v>0</v>
      </c>
      <c r="AV365" s="129">
        <f t="shared" si="129"/>
        <v>0</v>
      </c>
      <c r="AW365" s="263">
        <f t="shared" si="140"/>
        <v>0</v>
      </c>
      <c r="AX365" s="262">
        <f t="shared" si="130"/>
        <v>0</v>
      </c>
      <c r="AY365" s="129">
        <f t="shared" si="131"/>
        <v>0</v>
      </c>
      <c r="AZ365" s="129">
        <f t="shared" si="141"/>
        <v>0</v>
      </c>
      <c r="BA365" s="263">
        <f>IFERROR(IF(VLOOKUP($D365,Listen!$A$2:$F$45,6,0)="Ja",AX365-MAX(AY365:AZ365),AX365-AY365),0)</f>
        <v>0</v>
      </c>
      <c r="BB365" s="262">
        <f t="shared" si="142"/>
        <v>0</v>
      </c>
      <c r="BC365" s="129">
        <f t="shared" si="132"/>
        <v>0</v>
      </c>
      <c r="BD365" s="129">
        <f t="shared" si="143"/>
        <v>0</v>
      </c>
      <c r="BE365" s="263">
        <f>IFERROR(IF(VLOOKUP($D365,Listen!$A$2:$F$45,6,0)="Ja",BB365-MAX(BC365:BD365),BB365-BC365),0)</f>
        <v>0</v>
      </c>
    </row>
    <row r="366" spans="1:57" x14ac:dyDescent="0.25">
      <c r="A366" s="189">
        <v>362</v>
      </c>
      <c r="B366" s="135" t="str">
        <f>IF(AND(E366&lt;&gt;0,D366&lt;&gt;0,F366&lt;&gt;0),IF(C366&lt;&gt;0,CONCATENATE(C366,"-AGr",VLOOKUP(D366,Listen!$A$2:$D$45,4,FALSE),"-",E366,"-",F366,),CONCATENATE("AGr",VLOOKUP(D366,Listen!$A$2:$D$45,4,FALSE),"-",E366,"-",F366)),"keine vollständige ID")</f>
        <v>keine vollständige ID</v>
      </c>
      <c r="C366" s="126"/>
      <c r="D366" s="275"/>
      <c r="E366" s="33"/>
      <c r="F366" s="130"/>
      <c r="G366" s="16"/>
      <c r="H366" s="16"/>
      <c r="I366" s="16"/>
      <c r="J366" s="16"/>
      <c r="K366" s="16"/>
      <c r="L366" s="94">
        <f>IF(E366&gt;A_Stammdaten!$B$10,0,G366+H366-J366)</f>
        <v>0</v>
      </c>
      <c r="M366" s="16"/>
      <c r="N366" s="16"/>
      <c r="O366" s="16"/>
      <c r="P366" s="54">
        <f t="shared" si="120"/>
        <v>0</v>
      </c>
      <c r="Q366" s="33"/>
      <c r="R366" s="33"/>
      <c r="S366" s="33"/>
      <c r="T366" s="33"/>
      <c r="U366" s="33"/>
      <c r="V366" s="33"/>
      <c r="W366" s="55" t="str">
        <f t="shared" si="121"/>
        <v>-</v>
      </c>
      <c r="X366" s="55" t="str">
        <f t="shared" si="122"/>
        <v>-</v>
      </c>
      <c r="Y366" s="55">
        <f>IF(ISBLANK($D366),0,VLOOKUP($D366,Listen!$A$2:$C$45,2,FALSE))</f>
        <v>0</v>
      </c>
      <c r="Z366" s="55">
        <f>IF(ISBLANK($D366),0,VLOOKUP($D366,Listen!$A$2:$C$45,3,FALSE))</f>
        <v>0</v>
      </c>
      <c r="AA366" s="45">
        <f t="shared" si="133"/>
        <v>0</v>
      </c>
      <c r="AB366" s="45">
        <f t="shared" si="133"/>
        <v>0</v>
      </c>
      <c r="AC366" s="45">
        <f>IFERROR(IF(OR($R366&lt;&gt;"Ja",VLOOKUP($D366,Listen!$A$2:$F$45,5,0)="Nein",E366&lt;IF(D366="LNG Anbindungsanlagen gemäß separater Festlegung",2022,2023)),$Y366,$W366),0)</f>
        <v>0</v>
      </c>
      <c r="AD366" s="45">
        <f>IFERROR(IF(OR($R366&lt;&gt;"Ja",VLOOKUP($D366,Listen!$A$2:$F$45,5,0)="Nein",E366&lt;IF(D366="LNG Anbindungsanlagen gemäß separater Festlegung",2022,2023)),$Y366,$W366),0)</f>
        <v>0</v>
      </c>
      <c r="AE366" s="45">
        <f>IFERROR(IF(OR($S366&lt;&gt;"Ja",VLOOKUP($D366,Listen!$A$2:$F$45,6,0)="Nein"),$Y366,$X366),0)</f>
        <v>0</v>
      </c>
      <c r="AF366" s="45">
        <f>IFERROR(IF(OR($S366&lt;&gt;"Ja",VLOOKUP($D366,Listen!$A$2:$F$45,6,0)="Nein"),$Y366,$X366),0)</f>
        <v>0</v>
      </c>
      <c r="AG366" s="45">
        <f>IFERROR(IF(OR($S366&lt;&gt;"Ja",VLOOKUP($D366,Listen!$A$2:$F$45,6,0)="Nein"),$Y366,$X366),0)</f>
        <v>0</v>
      </c>
      <c r="AH366" s="47">
        <f t="shared" si="134"/>
        <v>0</v>
      </c>
      <c r="AI366" s="122">
        <f>IFERROR(IF(VLOOKUP($D366,Listen!$A$2:$F$45,6,0)="Ja",MAX(BC366:BD366),D_SAV!$BC366),0)</f>
        <v>0</v>
      </c>
      <c r="AJ366" s="47">
        <f t="shared" si="135"/>
        <v>0</v>
      </c>
      <c r="AL366" s="262">
        <f t="shared" si="136"/>
        <v>0</v>
      </c>
      <c r="AM366" s="129">
        <f t="shared" si="123"/>
        <v>0</v>
      </c>
      <c r="AN366" s="263">
        <f t="shared" si="137"/>
        <v>0</v>
      </c>
      <c r="AO366" s="262">
        <f t="shared" si="124"/>
        <v>0</v>
      </c>
      <c r="AP366" s="129">
        <f t="shared" si="125"/>
        <v>0</v>
      </c>
      <c r="AQ366" s="263">
        <f t="shared" si="138"/>
        <v>0</v>
      </c>
      <c r="AR366" s="262">
        <f t="shared" si="126"/>
        <v>0</v>
      </c>
      <c r="AS366" s="129">
        <f t="shared" si="127"/>
        <v>0</v>
      </c>
      <c r="AT366" s="263">
        <f t="shared" si="139"/>
        <v>0</v>
      </c>
      <c r="AU366" s="262">
        <f t="shared" si="128"/>
        <v>0</v>
      </c>
      <c r="AV366" s="129">
        <f t="shared" si="129"/>
        <v>0</v>
      </c>
      <c r="AW366" s="263">
        <f t="shared" si="140"/>
        <v>0</v>
      </c>
      <c r="AX366" s="262">
        <f t="shared" si="130"/>
        <v>0</v>
      </c>
      <c r="AY366" s="129">
        <f t="shared" si="131"/>
        <v>0</v>
      </c>
      <c r="AZ366" s="129">
        <f t="shared" si="141"/>
        <v>0</v>
      </c>
      <c r="BA366" s="263">
        <f>IFERROR(IF(VLOOKUP($D366,Listen!$A$2:$F$45,6,0)="Ja",AX366-MAX(AY366:AZ366),AX366-AY366),0)</f>
        <v>0</v>
      </c>
      <c r="BB366" s="262">
        <f t="shared" si="142"/>
        <v>0</v>
      </c>
      <c r="BC366" s="129">
        <f t="shared" si="132"/>
        <v>0</v>
      </c>
      <c r="BD366" s="129">
        <f t="shared" si="143"/>
        <v>0</v>
      </c>
      <c r="BE366" s="263">
        <f>IFERROR(IF(VLOOKUP($D366,Listen!$A$2:$F$45,6,0)="Ja",BB366-MAX(BC366:BD366),BB366-BC366),0)</f>
        <v>0</v>
      </c>
    </row>
    <row r="367" spans="1:57" x14ac:dyDescent="0.25">
      <c r="A367" s="189">
        <v>363</v>
      </c>
      <c r="B367" s="135" t="str">
        <f>IF(AND(E367&lt;&gt;0,D367&lt;&gt;0,F367&lt;&gt;0),IF(C367&lt;&gt;0,CONCATENATE(C367,"-AGr",VLOOKUP(D367,Listen!$A$2:$D$45,4,FALSE),"-",E367,"-",F367,),CONCATENATE("AGr",VLOOKUP(D367,Listen!$A$2:$D$45,4,FALSE),"-",E367,"-",F367)),"keine vollständige ID")</f>
        <v>keine vollständige ID</v>
      </c>
      <c r="C367" s="126"/>
      <c r="D367" s="275"/>
      <c r="E367" s="33"/>
      <c r="F367" s="130"/>
      <c r="G367" s="16"/>
      <c r="H367" s="16"/>
      <c r="I367" s="16"/>
      <c r="J367" s="16"/>
      <c r="K367" s="16"/>
      <c r="L367" s="94">
        <f>IF(E367&gt;A_Stammdaten!$B$10,0,G367+H367-J367)</f>
        <v>0</v>
      </c>
      <c r="M367" s="16"/>
      <c r="N367" s="16"/>
      <c r="O367" s="16"/>
      <c r="P367" s="54">
        <f t="shared" si="120"/>
        <v>0</v>
      </c>
      <c r="Q367" s="33"/>
      <c r="R367" s="33"/>
      <c r="S367" s="33"/>
      <c r="T367" s="33"/>
      <c r="U367" s="33"/>
      <c r="V367" s="33"/>
      <c r="W367" s="55" t="str">
        <f t="shared" si="121"/>
        <v>-</v>
      </c>
      <c r="X367" s="55" t="str">
        <f t="shared" si="122"/>
        <v>-</v>
      </c>
      <c r="Y367" s="55">
        <f>IF(ISBLANK($D367),0,VLOOKUP($D367,Listen!$A$2:$C$45,2,FALSE))</f>
        <v>0</v>
      </c>
      <c r="Z367" s="55">
        <f>IF(ISBLANK($D367),0,VLOOKUP($D367,Listen!$A$2:$C$45,3,FALSE))</f>
        <v>0</v>
      </c>
      <c r="AA367" s="45">
        <f t="shared" si="133"/>
        <v>0</v>
      </c>
      <c r="AB367" s="45">
        <f t="shared" si="133"/>
        <v>0</v>
      </c>
      <c r="AC367" s="45">
        <f>IFERROR(IF(OR($R367&lt;&gt;"Ja",VLOOKUP($D367,Listen!$A$2:$F$45,5,0)="Nein",E367&lt;IF(D367="LNG Anbindungsanlagen gemäß separater Festlegung",2022,2023)),$Y367,$W367),0)</f>
        <v>0</v>
      </c>
      <c r="AD367" s="45">
        <f>IFERROR(IF(OR($R367&lt;&gt;"Ja",VLOOKUP($D367,Listen!$A$2:$F$45,5,0)="Nein",E367&lt;IF(D367="LNG Anbindungsanlagen gemäß separater Festlegung",2022,2023)),$Y367,$W367),0)</f>
        <v>0</v>
      </c>
      <c r="AE367" s="45">
        <f>IFERROR(IF(OR($S367&lt;&gt;"Ja",VLOOKUP($D367,Listen!$A$2:$F$45,6,0)="Nein"),$Y367,$X367),0)</f>
        <v>0</v>
      </c>
      <c r="AF367" s="45">
        <f>IFERROR(IF(OR($S367&lt;&gt;"Ja",VLOOKUP($D367,Listen!$A$2:$F$45,6,0)="Nein"),$Y367,$X367),0)</f>
        <v>0</v>
      </c>
      <c r="AG367" s="45">
        <f>IFERROR(IF(OR($S367&lt;&gt;"Ja",VLOOKUP($D367,Listen!$A$2:$F$45,6,0)="Nein"),$Y367,$X367),0)</f>
        <v>0</v>
      </c>
      <c r="AH367" s="47">
        <f t="shared" si="134"/>
        <v>0</v>
      </c>
      <c r="AI367" s="122">
        <f>IFERROR(IF(VLOOKUP($D367,Listen!$A$2:$F$45,6,0)="Ja",MAX(BC367:BD367),D_SAV!$BC367),0)</f>
        <v>0</v>
      </c>
      <c r="AJ367" s="47">
        <f t="shared" si="135"/>
        <v>0</v>
      </c>
      <c r="AL367" s="262">
        <f t="shared" si="136"/>
        <v>0</v>
      </c>
      <c r="AM367" s="129">
        <f t="shared" si="123"/>
        <v>0</v>
      </c>
      <c r="AN367" s="263">
        <f t="shared" si="137"/>
        <v>0</v>
      </c>
      <c r="AO367" s="262">
        <f t="shared" si="124"/>
        <v>0</v>
      </c>
      <c r="AP367" s="129">
        <f t="shared" si="125"/>
        <v>0</v>
      </c>
      <c r="AQ367" s="263">
        <f t="shared" si="138"/>
        <v>0</v>
      </c>
      <c r="AR367" s="262">
        <f t="shared" si="126"/>
        <v>0</v>
      </c>
      <c r="AS367" s="129">
        <f t="shared" si="127"/>
        <v>0</v>
      </c>
      <c r="AT367" s="263">
        <f t="shared" si="139"/>
        <v>0</v>
      </c>
      <c r="AU367" s="262">
        <f t="shared" si="128"/>
        <v>0</v>
      </c>
      <c r="AV367" s="129">
        <f t="shared" si="129"/>
        <v>0</v>
      </c>
      <c r="AW367" s="263">
        <f t="shared" si="140"/>
        <v>0</v>
      </c>
      <c r="AX367" s="262">
        <f t="shared" si="130"/>
        <v>0</v>
      </c>
      <c r="AY367" s="129">
        <f t="shared" si="131"/>
        <v>0</v>
      </c>
      <c r="AZ367" s="129">
        <f t="shared" si="141"/>
        <v>0</v>
      </c>
      <c r="BA367" s="263">
        <f>IFERROR(IF(VLOOKUP($D367,Listen!$A$2:$F$45,6,0)="Ja",AX367-MAX(AY367:AZ367),AX367-AY367),0)</f>
        <v>0</v>
      </c>
      <c r="BB367" s="262">
        <f t="shared" si="142"/>
        <v>0</v>
      </c>
      <c r="BC367" s="129">
        <f t="shared" si="132"/>
        <v>0</v>
      </c>
      <c r="BD367" s="129">
        <f t="shared" si="143"/>
        <v>0</v>
      </c>
      <c r="BE367" s="263">
        <f>IFERROR(IF(VLOOKUP($D367,Listen!$A$2:$F$45,6,0)="Ja",BB367-MAX(BC367:BD367),BB367-BC367),0)</f>
        <v>0</v>
      </c>
    </row>
    <row r="368" spans="1:57" x14ac:dyDescent="0.25">
      <c r="A368" s="189">
        <v>364</v>
      </c>
      <c r="B368" s="135" t="str">
        <f>IF(AND(E368&lt;&gt;0,D368&lt;&gt;0,F368&lt;&gt;0),IF(C368&lt;&gt;0,CONCATENATE(C368,"-AGr",VLOOKUP(D368,Listen!$A$2:$D$45,4,FALSE),"-",E368,"-",F368,),CONCATENATE("AGr",VLOOKUP(D368,Listen!$A$2:$D$45,4,FALSE),"-",E368,"-",F368)),"keine vollständige ID")</f>
        <v>keine vollständige ID</v>
      </c>
      <c r="C368" s="126"/>
      <c r="D368" s="275"/>
      <c r="E368" s="33"/>
      <c r="F368" s="130"/>
      <c r="G368" s="16"/>
      <c r="H368" s="16"/>
      <c r="I368" s="16"/>
      <c r="J368" s="16"/>
      <c r="K368" s="16"/>
      <c r="L368" s="94">
        <f>IF(E368&gt;A_Stammdaten!$B$10,0,G368+H368-J368)</f>
        <v>0</v>
      </c>
      <c r="M368" s="16"/>
      <c r="N368" s="16"/>
      <c r="O368" s="16"/>
      <c r="P368" s="54">
        <f t="shared" si="120"/>
        <v>0</v>
      </c>
      <c r="Q368" s="33"/>
      <c r="R368" s="33"/>
      <c r="S368" s="33"/>
      <c r="T368" s="33"/>
      <c r="U368" s="33"/>
      <c r="V368" s="33"/>
      <c r="W368" s="55" t="str">
        <f t="shared" si="121"/>
        <v>-</v>
      </c>
      <c r="X368" s="55" t="str">
        <f t="shared" si="122"/>
        <v>-</v>
      </c>
      <c r="Y368" s="55">
        <f>IF(ISBLANK($D368),0,VLOOKUP($D368,Listen!$A$2:$C$45,2,FALSE))</f>
        <v>0</v>
      </c>
      <c r="Z368" s="55">
        <f>IF(ISBLANK($D368),0,VLOOKUP($D368,Listen!$A$2:$C$45,3,FALSE))</f>
        <v>0</v>
      </c>
      <c r="AA368" s="45">
        <f t="shared" si="133"/>
        <v>0</v>
      </c>
      <c r="AB368" s="45">
        <f t="shared" si="133"/>
        <v>0</v>
      </c>
      <c r="AC368" s="45">
        <f>IFERROR(IF(OR($R368&lt;&gt;"Ja",VLOOKUP($D368,Listen!$A$2:$F$45,5,0)="Nein",E368&lt;IF(D368="LNG Anbindungsanlagen gemäß separater Festlegung",2022,2023)),$Y368,$W368),0)</f>
        <v>0</v>
      </c>
      <c r="AD368" s="45">
        <f>IFERROR(IF(OR($R368&lt;&gt;"Ja",VLOOKUP($D368,Listen!$A$2:$F$45,5,0)="Nein",E368&lt;IF(D368="LNG Anbindungsanlagen gemäß separater Festlegung",2022,2023)),$Y368,$W368),0)</f>
        <v>0</v>
      </c>
      <c r="AE368" s="45">
        <f>IFERROR(IF(OR($S368&lt;&gt;"Ja",VLOOKUP($D368,Listen!$A$2:$F$45,6,0)="Nein"),$Y368,$X368),0)</f>
        <v>0</v>
      </c>
      <c r="AF368" s="45">
        <f>IFERROR(IF(OR($S368&lt;&gt;"Ja",VLOOKUP($D368,Listen!$A$2:$F$45,6,0)="Nein"),$Y368,$X368),0)</f>
        <v>0</v>
      </c>
      <c r="AG368" s="45">
        <f>IFERROR(IF(OR($S368&lt;&gt;"Ja",VLOOKUP($D368,Listen!$A$2:$F$45,6,0)="Nein"),$Y368,$X368),0)</f>
        <v>0</v>
      </c>
      <c r="AH368" s="47">
        <f t="shared" si="134"/>
        <v>0</v>
      </c>
      <c r="AI368" s="122">
        <f>IFERROR(IF(VLOOKUP($D368,Listen!$A$2:$F$45,6,0)="Ja",MAX(BC368:BD368),D_SAV!$BC368),0)</f>
        <v>0</v>
      </c>
      <c r="AJ368" s="47">
        <f t="shared" si="135"/>
        <v>0</v>
      </c>
      <c r="AL368" s="262">
        <f t="shared" si="136"/>
        <v>0</v>
      </c>
      <c r="AM368" s="129">
        <f t="shared" si="123"/>
        <v>0</v>
      </c>
      <c r="AN368" s="263">
        <f t="shared" si="137"/>
        <v>0</v>
      </c>
      <c r="AO368" s="262">
        <f t="shared" si="124"/>
        <v>0</v>
      </c>
      <c r="AP368" s="129">
        <f t="shared" si="125"/>
        <v>0</v>
      </c>
      <c r="AQ368" s="263">
        <f t="shared" si="138"/>
        <v>0</v>
      </c>
      <c r="AR368" s="262">
        <f t="shared" si="126"/>
        <v>0</v>
      </c>
      <c r="AS368" s="129">
        <f t="shared" si="127"/>
        <v>0</v>
      </c>
      <c r="AT368" s="263">
        <f t="shared" si="139"/>
        <v>0</v>
      </c>
      <c r="AU368" s="262">
        <f t="shared" si="128"/>
        <v>0</v>
      </c>
      <c r="AV368" s="129">
        <f t="shared" si="129"/>
        <v>0</v>
      </c>
      <c r="AW368" s="263">
        <f t="shared" si="140"/>
        <v>0</v>
      </c>
      <c r="AX368" s="262">
        <f t="shared" si="130"/>
        <v>0</v>
      </c>
      <c r="AY368" s="129">
        <f t="shared" si="131"/>
        <v>0</v>
      </c>
      <c r="AZ368" s="129">
        <f t="shared" si="141"/>
        <v>0</v>
      </c>
      <c r="BA368" s="263">
        <f>IFERROR(IF(VLOOKUP($D368,Listen!$A$2:$F$45,6,0)="Ja",AX368-MAX(AY368:AZ368),AX368-AY368),0)</f>
        <v>0</v>
      </c>
      <c r="BB368" s="262">
        <f t="shared" si="142"/>
        <v>0</v>
      </c>
      <c r="BC368" s="129">
        <f t="shared" si="132"/>
        <v>0</v>
      </c>
      <c r="BD368" s="129">
        <f t="shared" si="143"/>
        <v>0</v>
      </c>
      <c r="BE368" s="263">
        <f>IFERROR(IF(VLOOKUP($D368,Listen!$A$2:$F$45,6,0)="Ja",BB368-MAX(BC368:BD368),BB368-BC368),0)</f>
        <v>0</v>
      </c>
    </row>
    <row r="369" spans="1:57" x14ac:dyDescent="0.25">
      <c r="A369" s="189">
        <v>365</v>
      </c>
      <c r="B369" s="135" t="str">
        <f>IF(AND(E369&lt;&gt;0,D369&lt;&gt;0,F369&lt;&gt;0),IF(C369&lt;&gt;0,CONCATENATE(C369,"-AGr",VLOOKUP(D369,Listen!$A$2:$D$45,4,FALSE),"-",E369,"-",F369,),CONCATENATE("AGr",VLOOKUP(D369,Listen!$A$2:$D$45,4,FALSE),"-",E369,"-",F369)),"keine vollständige ID")</f>
        <v>keine vollständige ID</v>
      </c>
      <c r="C369" s="126"/>
      <c r="D369" s="275"/>
      <c r="E369" s="33"/>
      <c r="F369" s="130"/>
      <c r="G369" s="16"/>
      <c r="H369" s="16"/>
      <c r="I369" s="16"/>
      <c r="J369" s="16"/>
      <c r="K369" s="16"/>
      <c r="L369" s="94">
        <f>IF(E369&gt;A_Stammdaten!$B$10,0,G369+H369-J369)</f>
        <v>0</v>
      </c>
      <c r="M369" s="16"/>
      <c r="N369" s="16"/>
      <c r="O369" s="16"/>
      <c r="P369" s="54">
        <f t="shared" si="120"/>
        <v>0</v>
      </c>
      <c r="Q369" s="33"/>
      <c r="R369" s="33"/>
      <c r="S369" s="33"/>
      <c r="T369" s="33"/>
      <c r="U369" s="33"/>
      <c r="V369" s="33"/>
      <c r="W369" s="55" t="str">
        <f t="shared" si="121"/>
        <v>-</v>
      </c>
      <c r="X369" s="55" t="str">
        <f t="shared" si="122"/>
        <v>-</v>
      </c>
      <c r="Y369" s="55">
        <f>IF(ISBLANK($D369),0,VLOOKUP($D369,Listen!$A$2:$C$45,2,FALSE))</f>
        <v>0</v>
      </c>
      <c r="Z369" s="55">
        <f>IF(ISBLANK($D369),0,VLOOKUP($D369,Listen!$A$2:$C$45,3,FALSE))</f>
        <v>0</v>
      </c>
      <c r="AA369" s="45">
        <f t="shared" si="133"/>
        <v>0</v>
      </c>
      <c r="AB369" s="45">
        <f t="shared" si="133"/>
        <v>0</v>
      </c>
      <c r="AC369" s="45">
        <f>IFERROR(IF(OR($R369&lt;&gt;"Ja",VLOOKUP($D369,Listen!$A$2:$F$45,5,0)="Nein",E369&lt;IF(D369="LNG Anbindungsanlagen gemäß separater Festlegung",2022,2023)),$Y369,$W369),0)</f>
        <v>0</v>
      </c>
      <c r="AD369" s="45">
        <f>IFERROR(IF(OR($R369&lt;&gt;"Ja",VLOOKUP($D369,Listen!$A$2:$F$45,5,0)="Nein",E369&lt;IF(D369="LNG Anbindungsanlagen gemäß separater Festlegung",2022,2023)),$Y369,$W369),0)</f>
        <v>0</v>
      </c>
      <c r="AE369" s="45">
        <f>IFERROR(IF(OR($S369&lt;&gt;"Ja",VLOOKUP($D369,Listen!$A$2:$F$45,6,0)="Nein"),$Y369,$X369),0)</f>
        <v>0</v>
      </c>
      <c r="AF369" s="45">
        <f>IFERROR(IF(OR($S369&lt;&gt;"Ja",VLOOKUP($D369,Listen!$A$2:$F$45,6,0)="Nein"),$Y369,$X369),0)</f>
        <v>0</v>
      </c>
      <c r="AG369" s="45">
        <f>IFERROR(IF(OR($S369&lt;&gt;"Ja",VLOOKUP($D369,Listen!$A$2:$F$45,6,0)="Nein"),$Y369,$X369),0)</f>
        <v>0</v>
      </c>
      <c r="AH369" s="47">
        <f t="shared" si="134"/>
        <v>0</v>
      </c>
      <c r="AI369" s="122">
        <f>IFERROR(IF(VLOOKUP($D369,Listen!$A$2:$F$45,6,0)="Ja",MAX(BC369:BD369),D_SAV!$BC369),0)</f>
        <v>0</v>
      </c>
      <c r="AJ369" s="47">
        <f t="shared" si="135"/>
        <v>0</v>
      </c>
      <c r="AL369" s="262">
        <f t="shared" si="136"/>
        <v>0</v>
      </c>
      <c r="AM369" s="129">
        <f t="shared" si="123"/>
        <v>0</v>
      </c>
      <c r="AN369" s="263">
        <f t="shared" si="137"/>
        <v>0</v>
      </c>
      <c r="AO369" s="262">
        <f t="shared" si="124"/>
        <v>0</v>
      </c>
      <c r="AP369" s="129">
        <f t="shared" si="125"/>
        <v>0</v>
      </c>
      <c r="AQ369" s="263">
        <f t="shared" si="138"/>
        <v>0</v>
      </c>
      <c r="AR369" s="262">
        <f t="shared" si="126"/>
        <v>0</v>
      </c>
      <c r="AS369" s="129">
        <f t="shared" si="127"/>
        <v>0</v>
      </c>
      <c r="AT369" s="263">
        <f t="shared" si="139"/>
        <v>0</v>
      </c>
      <c r="AU369" s="262">
        <f t="shared" si="128"/>
        <v>0</v>
      </c>
      <c r="AV369" s="129">
        <f t="shared" si="129"/>
        <v>0</v>
      </c>
      <c r="AW369" s="263">
        <f t="shared" si="140"/>
        <v>0</v>
      </c>
      <c r="AX369" s="262">
        <f t="shared" si="130"/>
        <v>0</v>
      </c>
      <c r="AY369" s="129">
        <f t="shared" si="131"/>
        <v>0</v>
      </c>
      <c r="AZ369" s="129">
        <f t="shared" si="141"/>
        <v>0</v>
      </c>
      <c r="BA369" s="263">
        <f>IFERROR(IF(VLOOKUP($D369,Listen!$A$2:$F$45,6,0)="Ja",AX369-MAX(AY369:AZ369),AX369-AY369),0)</f>
        <v>0</v>
      </c>
      <c r="BB369" s="262">
        <f t="shared" si="142"/>
        <v>0</v>
      </c>
      <c r="BC369" s="129">
        <f t="shared" si="132"/>
        <v>0</v>
      </c>
      <c r="BD369" s="129">
        <f t="shared" si="143"/>
        <v>0</v>
      </c>
      <c r="BE369" s="263">
        <f>IFERROR(IF(VLOOKUP($D369,Listen!$A$2:$F$45,6,0)="Ja",BB369-MAX(BC369:BD369),BB369-BC369),0)</f>
        <v>0</v>
      </c>
    </row>
    <row r="370" spans="1:57" x14ac:dyDescent="0.25">
      <c r="A370" s="189">
        <v>366</v>
      </c>
      <c r="B370" s="135" t="str">
        <f>IF(AND(E370&lt;&gt;0,D370&lt;&gt;0,F370&lt;&gt;0),IF(C370&lt;&gt;0,CONCATENATE(C370,"-AGr",VLOOKUP(D370,Listen!$A$2:$D$45,4,FALSE),"-",E370,"-",F370,),CONCATENATE("AGr",VLOOKUP(D370,Listen!$A$2:$D$45,4,FALSE),"-",E370,"-",F370)),"keine vollständige ID")</f>
        <v>keine vollständige ID</v>
      </c>
      <c r="C370" s="126"/>
      <c r="D370" s="275"/>
      <c r="E370" s="33"/>
      <c r="F370" s="130"/>
      <c r="G370" s="16"/>
      <c r="H370" s="16"/>
      <c r="I370" s="16"/>
      <c r="J370" s="16"/>
      <c r="K370" s="16"/>
      <c r="L370" s="94">
        <f>IF(E370&gt;A_Stammdaten!$B$10,0,G370+H370-J370)</f>
        <v>0</v>
      </c>
      <c r="M370" s="16"/>
      <c r="N370" s="16"/>
      <c r="O370" s="16"/>
      <c r="P370" s="54">
        <f t="shared" si="120"/>
        <v>0</v>
      </c>
      <c r="Q370" s="33"/>
      <c r="R370" s="33"/>
      <c r="S370" s="33"/>
      <c r="T370" s="33"/>
      <c r="U370" s="33"/>
      <c r="V370" s="33"/>
      <c r="W370" s="55" t="str">
        <f t="shared" si="121"/>
        <v>-</v>
      </c>
      <c r="X370" s="55" t="str">
        <f t="shared" si="122"/>
        <v>-</v>
      </c>
      <c r="Y370" s="55">
        <f>IF(ISBLANK($D370),0,VLOOKUP($D370,Listen!$A$2:$C$45,2,FALSE))</f>
        <v>0</v>
      </c>
      <c r="Z370" s="55">
        <f>IF(ISBLANK($D370),0,VLOOKUP($D370,Listen!$A$2:$C$45,3,FALSE))</f>
        <v>0</v>
      </c>
      <c r="AA370" s="45">
        <f t="shared" si="133"/>
        <v>0</v>
      </c>
      <c r="AB370" s="45">
        <f t="shared" si="133"/>
        <v>0</v>
      </c>
      <c r="AC370" s="45">
        <f>IFERROR(IF(OR($R370&lt;&gt;"Ja",VLOOKUP($D370,Listen!$A$2:$F$45,5,0)="Nein",E370&lt;IF(D370="LNG Anbindungsanlagen gemäß separater Festlegung",2022,2023)),$Y370,$W370),0)</f>
        <v>0</v>
      </c>
      <c r="AD370" s="45">
        <f>IFERROR(IF(OR($R370&lt;&gt;"Ja",VLOOKUP($D370,Listen!$A$2:$F$45,5,0)="Nein",E370&lt;IF(D370="LNG Anbindungsanlagen gemäß separater Festlegung",2022,2023)),$Y370,$W370),0)</f>
        <v>0</v>
      </c>
      <c r="AE370" s="45">
        <f>IFERROR(IF(OR($S370&lt;&gt;"Ja",VLOOKUP($D370,Listen!$A$2:$F$45,6,0)="Nein"),$Y370,$X370),0)</f>
        <v>0</v>
      </c>
      <c r="AF370" s="45">
        <f>IFERROR(IF(OR($S370&lt;&gt;"Ja",VLOOKUP($D370,Listen!$A$2:$F$45,6,0)="Nein"),$Y370,$X370),0)</f>
        <v>0</v>
      </c>
      <c r="AG370" s="45">
        <f>IFERROR(IF(OR($S370&lt;&gt;"Ja",VLOOKUP($D370,Listen!$A$2:$F$45,6,0)="Nein"),$Y370,$X370),0)</f>
        <v>0</v>
      </c>
      <c r="AH370" s="47">
        <f t="shared" si="134"/>
        <v>0</v>
      </c>
      <c r="AI370" s="122">
        <f>IFERROR(IF(VLOOKUP($D370,Listen!$A$2:$F$45,6,0)="Ja",MAX(BC370:BD370),D_SAV!$BC370),0)</f>
        <v>0</v>
      </c>
      <c r="AJ370" s="47">
        <f t="shared" si="135"/>
        <v>0</v>
      </c>
      <c r="AL370" s="262">
        <f t="shared" si="136"/>
        <v>0</v>
      </c>
      <c r="AM370" s="129">
        <f t="shared" si="123"/>
        <v>0</v>
      </c>
      <c r="AN370" s="263">
        <f t="shared" si="137"/>
        <v>0</v>
      </c>
      <c r="AO370" s="262">
        <f t="shared" si="124"/>
        <v>0</v>
      </c>
      <c r="AP370" s="129">
        <f t="shared" si="125"/>
        <v>0</v>
      </c>
      <c r="AQ370" s="263">
        <f t="shared" si="138"/>
        <v>0</v>
      </c>
      <c r="AR370" s="262">
        <f t="shared" si="126"/>
        <v>0</v>
      </c>
      <c r="AS370" s="129">
        <f t="shared" si="127"/>
        <v>0</v>
      </c>
      <c r="AT370" s="263">
        <f t="shared" si="139"/>
        <v>0</v>
      </c>
      <c r="AU370" s="262">
        <f t="shared" si="128"/>
        <v>0</v>
      </c>
      <c r="AV370" s="129">
        <f t="shared" si="129"/>
        <v>0</v>
      </c>
      <c r="AW370" s="263">
        <f t="shared" si="140"/>
        <v>0</v>
      </c>
      <c r="AX370" s="262">
        <f t="shared" si="130"/>
        <v>0</v>
      </c>
      <c r="AY370" s="129">
        <f t="shared" si="131"/>
        <v>0</v>
      </c>
      <c r="AZ370" s="129">
        <f t="shared" si="141"/>
        <v>0</v>
      </c>
      <c r="BA370" s="263">
        <f>IFERROR(IF(VLOOKUP($D370,Listen!$A$2:$F$45,6,0)="Ja",AX370-MAX(AY370:AZ370),AX370-AY370),0)</f>
        <v>0</v>
      </c>
      <c r="BB370" s="262">
        <f t="shared" si="142"/>
        <v>0</v>
      </c>
      <c r="BC370" s="129">
        <f t="shared" si="132"/>
        <v>0</v>
      </c>
      <c r="BD370" s="129">
        <f t="shared" si="143"/>
        <v>0</v>
      </c>
      <c r="BE370" s="263">
        <f>IFERROR(IF(VLOOKUP($D370,Listen!$A$2:$F$45,6,0)="Ja",BB370-MAX(BC370:BD370),BB370-BC370),0)</f>
        <v>0</v>
      </c>
    </row>
    <row r="371" spans="1:57" x14ac:dyDescent="0.25">
      <c r="A371" s="189">
        <v>367</v>
      </c>
      <c r="B371" s="135" t="str">
        <f>IF(AND(E371&lt;&gt;0,D371&lt;&gt;0,F371&lt;&gt;0),IF(C371&lt;&gt;0,CONCATENATE(C371,"-AGr",VLOOKUP(D371,Listen!$A$2:$D$45,4,FALSE),"-",E371,"-",F371,),CONCATENATE("AGr",VLOOKUP(D371,Listen!$A$2:$D$45,4,FALSE),"-",E371,"-",F371)),"keine vollständige ID")</f>
        <v>keine vollständige ID</v>
      </c>
      <c r="C371" s="126"/>
      <c r="D371" s="275"/>
      <c r="E371" s="33"/>
      <c r="F371" s="130"/>
      <c r="G371" s="16"/>
      <c r="H371" s="16"/>
      <c r="I371" s="16"/>
      <c r="J371" s="16"/>
      <c r="K371" s="16"/>
      <c r="L371" s="94">
        <f>IF(E371&gt;A_Stammdaten!$B$10,0,G371+H371-J371)</f>
        <v>0</v>
      </c>
      <c r="M371" s="16"/>
      <c r="N371" s="16"/>
      <c r="O371" s="16"/>
      <c r="P371" s="54">
        <f t="shared" si="120"/>
        <v>0</v>
      </c>
      <c r="Q371" s="33"/>
      <c r="R371" s="33"/>
      <c r="S371" s="33"/>
      <c r="T371" s="33"/>
      <c r="U371" s="33"/>
      <c r="V371" s="33"/>
      <c r="W371" s="55" t="str">
        <f t="shared" si="121"/>
        <v>-</v>
      </c>
      <c r="X371" s="55" t="str">
        <f t="shared" si="122"/>
        <v>-</v>
      </c>
      <c r="Y371" s="55">
        <f>IF(ISBLANK($D371),0,VLOOKUP($D371,Listen!$A$2:$C$45,2,FALSE))</f>
        <v>0</v>
      </c>
      <c r="Z371" s="55">
        <f>IF(ISBLANK($D371),0,VLOOKUP($D371,Listen!$A$2:$C$45,3,FALSE))</f>
        <v>0</v>
      </c>
      <c r="AA371" s="45">
        <f t="shared" si="133"/>
        <v>0</v>
      </c>
      <c r="AB371" s="45">
        <f t="shared" si="133"/>
        <v>0</v>
      </c>
      <c r="AC371" s="45">
        <f>IFERROR(IF(OR($R371&lt;&gt;"Ja",VLOOKUP($D371,Listen!$A$2:$F$45,5,0)="Nein",E371&lt;IF(D371="LNG Anbindungsanlagen gemäß separater Festlegung",2022,2023)),$Y371,$W371),0)</f>
        <v>0</v>
      </c>
      <c r="AD371" s="45">
        <f>IFERROR(IF(OR($R371&lt;&gt;"Ja",VLOOKUP($D371,Listen!$A$2:$F$45,5,0)="Nein",E371&lt;IF(D371="LNG Anbindungsanlagen gemäß separater Festlegung",2022,2023)),$Y371,$W371),0)</f>
        <v>0</v>
      </c>
      <c r="AE371" s="45">
        <f>IFERROR(IF(OR($S371&lt;&gt;"Ja",VLOOKUP($D371,Listen!$A$2:$F$45,6,0)="Nein"),$Y371,$X371),0)</f>
        <v>0</v>
      </c>
      <c r="AF371" s="45">
        <f>IFERROR(IF(OR($S371&lt;&gt;"Ja",VLOOKUP($D371,Listen!$A$2:$F$45,6,0)="Nein"),$Y371,$X371),0)</f>
        <v>0</v>
      </c>
      <c r="AG371" s="45">
        <f>IFERROR(IF(OR($S371&lt;&gt;"Ja",VLOOKUP($D371,Listen!$A$2:$F$45,6,0)="Nein"),$Y371,$X371),0)</f>
        <v>0</v>
      </c>
      <c r="AH371" s="47">
        <f t="shared" si="134"/>
        <v>0</v>
      </c>
      <c r="AI371" s="122">
        <f>IFERROR(IF(VLOOKUP($D371,Listen!$A$2:$F$45,6,0)="Ja",MAX(BC371:BD371),D_SAV!$BC371),0)</f>
        <v>0</v>
      </c>
      <c r="AJ371" s="47">
        <f t="shared" si="135"/>
        <v>0</v>
      </c>
      <c r="AL371" s="262">
        <f t="shared" si="136"/>
        <v>0</v>
      </c>
      <c r="AM371" s="129">
        <f t="shared" si="123"/>
        <v>0</v>
      </c>
      <c r="AN371" s="263">
        <f t="shared" si="137"/>
        <v>0</v>
      </c>
      <c r="AO371" s="262">
        <f t="shared" si="124"/>
        <v>0</v>
      </c>
      <c r="AP371" s="129">
        <f t="shared" si="125"/>
        <v>0</v>
      </c>
      <c r="AQ371" s="263">
        <f t="shared" si="138"/>
        <v>0</v>
      </c>
      <c r="AR371" s="262">
        <f t="shared" si="126"/>
        <v>0</v>
      </c>
      <c r="AS371" s="129">
        <f t="shared" si="127"/>
        <v>0</v>
      </c>
      <c r="AT371" s="263">
        <f t="shared" si="139"/>
        <v>0</v>
      </c>
      <c r="AU371" s="262">
        <f t="shared" si="128"/>
        <v>0</v>
      </c>
      <c r="AV371" s="129">
        <f t="shared" si="129"/>
        <v>0</v>
      </c>
      <c r="AW371" s="263">
        <f t="shared" si="140"/>
        <v>0</v>
      </c>
      <c r="AX371" s="262">
        <f t="shared" si="130"/>
        <v>0</v>
      </c>
      <c r="AY371" s="129">
        <f t="shared" si="131"/>
        <v>0</v>
      </c>
      <c r="AZ371" s="129">
        <f t="shared" si="141"/>
        <v>0</v>
      </c>
      <c r="BA371" s="263">
        <f>IFERROR(IF(VLOOKUP($D371,Listen!$A$2:$F$45,6,0)="Ja",AX371-MAX(AY371:AZ371),AX371-AY371),0)</f>
        <v>0</v>
      </c>
      <c r="BB371" s="262">
        <f t="shared" si="142"/>
        <v>0</v>
      </c>
      <c r="BC371" s="129">
        <f t="shared" si="132"/>
        <v>0</v>
      </c>
      <c r="BD371" s="129">
        <f t="shared" si="143"/>
        <v>0</v>
      </c>
      <c r="BE371" s="263">
        <f>IFERROR(IF(VLOOKUP($D371,Listen!$A$2:$F$45,6,0)="Ja",BB371-MAX(BC371:BD371),BB371-BC371),0)</f>
        <v>0</v>
      </c>
    </row>
    <row r="372" spans="1:57" x14ac:dyDescent="0.25">
      <c r="A372" s="189">
        <v>368</v>
      </c>
      <c r="B372" s="135" t="str">
        <f>IF(AND(E372&lt;&gt;0,D372&lt;&gt;0,F372&lt;&gt;0),IF(C372&lt;&gt;0,CONCATENATE(C372,"-AGr",VLOOKUP(D372,Listen!$A$2:$D$45,4,FALSE),"-",E372,"-",F372,),CONCATENATE("AGr",VLOOKUP(D372,Listen!$A$2:$D$45,4,FALSE),"-",E372,"-",F372)),"keine vollständige ID")</f>
        <v>keine vollständige ID</v>
      </c>
      <c r="C372" s="126"/>
      <c r="D372" s="275"/>
      <c r="E372" s="33"/>
      <c r="F372" s="130"/>
      <c r="G372" s="16"/>
      <c r="H372" s="16"/>
      <c r="I372" s="16"/>
      <c r="J372" s="16"/>
      <c r="K372" s="16"/>
      <c r="L372" s="94">
        <f>IF(E372&gt;A_Stammdaten!$B$10,0,G372+H372-J372)</f>
        <v>0</v>
      </c>
      <c r="M372" s="16"/>
      <c r="N372" s="16"/>
      <c r="O372" s="16"/>
      <c r="P372" s="54">
        <f t="shared" si="120"/>
        <v>0</v>
      </c>
      <c r="Q372" s="33"/>
      <c r="R372" s="33"/>
      <c r="S372" s="33"/>
      <c r="T372" s="33"/>
      <c r="U372" s="33"/>
      <c r="V372" s="33"/>
      <c r="W372" s="55" t="str">
        <f t="shared" si="121"/>
        <v>-</v>
      </c>
      <c r="X372" s="55" t="str">
        <f t="shared" si="122"/>
        <v>-</v>
      </c>
      <c r="Y372" s="55">
        <f>IF(ISBLANK($D372),0,VLOOKUP($D372,Listen!$A$2:$C$45,2,FALSE))</f>
        <v>0</v>
      </c>
      <c r="Z372" s="55">
        <f>IF(ISBLANK($D372),0,VLOOKUP($D372,Listen!$A$2:$C$45,3,FALSE))</f>
        <v>0</v>
      </c>
      <c r="AA372" s="45">
        <f t="shared" si="133"/>
        <v>0</v>
      </c>
      <c r="AB372" s="45">
        <f t="shared" si="133"/>
        <v>0</v>
      </c>
      <c r="AC372" s="45">
        <f>IFERROR(IF(OR($R372&lt;&gt;"Ja",VLOOKUP($D372,Listen!$A$2:$F$45,5,0)="Nein",E372&lt;IF(D372="LNG Anbindungsanlagen gemäß separater Festlegung",2022,2023)),$Y372,$W372),0)</f>
        <v>0</v>
      </c>
      <c r="AD372" s="45">
        <f>IFERROR(IF(OR($R372&lt;&gt;"Ja",VLOOKUP($D372,Listen!$A$2:$F$45,5,0)="Nein",E372&lt;IF(D372="LNG Anbindungsanlagen gemäß separater Festlegung",2022,2023)),$Y372,$W372),0)</f>
        <v>0</v>
      </c>
      <c r="AE372" s="45">
        <f>IFERROR(IF(OR($S372&lt;&gt;"Ja",VLOOKUP($D372,Listen!$A$2:$F$45,6,0)="Nein"),$Y372,$X372),0)</f>
        <v>0</v>
      </c>
      <c r="AF372" s="45">
        <f>IFERROR(IF(OR($S372&lt;&gt;"Ja",VLOOKUP($D372,Listen!$A$2:$F$45,6,0)="Nein"),$Y372,$X372),0)</f>
        <v>0</v>
      </c>
      <c r="AG372" s="45">
        <f>IFERROR(IF(OR($S372&lt;&gt;"Ja",VLOOKUP($D372,Listen!$A$2:$F$45,6,0)="Nein"),$Y372,$X372),0)</f>
        <v>0</v>
      </c>
      <c r="AH372" s="47">
        <f t="shared" si="134"/>
        <v>0</v>
      </c>
      <c r="AI372" s="122">
        <f>IFERROR(IF(VLOOKUP($D372,Listen!$A$2:$F$45,6,0)="Ja",MAX(BC372:BD372),D_SAV!$BC372),0)</f>
        <v>0</v>
      </c>
      <c r="AJ372" s="47">
        <f t="shared" si="135"/>
        <v>0</v>
      </c>
      <c r="AL372" s="262">
        <f t="shared" si="136"/>
        <v>0</v>
      </c>
      <c r="AM372" s="129">
        <f t="shared" si="123"/>
        <v>0</v>
      </c>
      <c r="AN372" s="263">
        <f t="shared" si="137"/>
        <v>0</v>
      </c>
      <c r="AO372" s="262">
        <f t="shared" si="124"/>
        <v>0</v>
      </c>
      <c r="AP372" s="129">
        <f t="shared" si="125"/>
        <v>0</v>
      </c>
      <c r="AQ372" s="263">
        <f t="shared" si="138"/>
        <v>0</v>
      </c>
      <c r="AR372" s="262">
        <f t="shared" si="126"/>
        <v>0</v>
      </c>
      <c r="AS372" s="129">
        <f t="shared" si="127"/>
        <v>0</v>
      </c>
      <c r="AT372" s="263">
        <f t="shared" si="139"/>
        <v>0</v>
      </c>
      <c r="AU372" s="262">
        <f t="shared" si="128"/>
        <v>0</v>
      </c>
      <c r="AV372" s="129">
        <f t="shared" si="129"/>
        <v>0</v>
      </c>
      <c r="AW372" s="263">
        <f t="shared" si="140"/>
        <v>0</v>
      </c>
      <c r="AX372" s="262">
        <f t="shared" si="130"/>
        <v>0</v>
      </c>
      <c r="AY372" s="129">
        <f t="shared" si="131"/>
        <v>0</v>
      </c>
      <c r="AZ372" s="129">
        <f t="shared" si="141"/>
        <v>0</v>
      </c>
      <c r="BA372" s="263">
        <f>IFERROR(IF(VLOOKUP($D372,Listen!$A$2:$F$45,6,0)="Ja",AX372-MAX(AY372:AZ372),AX372-AY372),0)</f>
        <v>0</v>
      </c>
      <c r="BB372" s="262">
        <f t="shared" si="142"/>
        <v>0</v>
      </c>
      <c r="BC372" s="129">
        <f t="shared" si="132"/>
        <v>0</v>
      </c>
      <c r="BD372" s="129">
        <f t="shared" si="143"/>
        <v>0</v>
      </c>
      <c r="BE372" s="263">
        <f>IFERROR(IF(VLOOKUP($D372,Listen!$A$2:$F$45,6,0)="Ja",BB372-MAX(BC372:BD372),BB372-BC372),0)</f>
        <v>0</v>
      </c>
    </row>
    <row r="373" spans="1:57" x14ac:dyDescent="0.25">
      <c r="A373" s="189">
        <v>369</v>
      </c>
      <c r="B373" s="135" t="str">
        <f>IF(AND(E373&lt;&gt;0,D373&lt;&gt;0,F373&lt;&gt;0),IF(C373&lt;&gt;0,CONCATENATE(C373,"-AGr",VLOOKUP(D373,Listen!$A$2:$D$45,4,FALSE),"-",E373,"-",F373,),CONCATENATE("AGr",VLOOKUP(D373,Listen!$A$2:$D$45,4,FALSE),"-",E373,"-",F373)),"keine vollständige ID")</f>
        <v>keine vollständige ID</v>
      </c>
      <c r="C373" s="126"/>
      <c r="D373" s="275"/>
      <c r="E373" s="33"/>
      <c r="F373" s="130"/>
      <c r="G373" s="16"/>
      <c r="H373" s="16"/>
      <c r="I373" s="16"/>
      <c r="J373" s="16"/>
      <c r="K373" s="16"/>
      <c r="L373" s="94">
        <f>IF(E373&gt;A_Stammdaten!$B$10,0,G373+H373-J373)</f>
        <v>0</v>
      </c>
      <c r="M373" s="16"/>
      <c r="N373" s="16"/>
      <c r="O373" s="16"/>
      <c r="P373" s="54">
        <f t="shared" si="120"/>
        <v>0</v>
      </c>
      <c r="Q373" s="33"/>
      <c r="R373" s="33"/>
      <c r="S373" s="33"/>
      <c r="T373" s="33"/>
      <c r="U373" s="33"/>
      <c r="V373" s="33"/>
      <c r="W373" s="55" t="str">
        <f t="shared" si="121"/>
        <v>-</v>
      </c>
      <c r="X373" s="55" t="str">
        <f t="shared" si="122"/>
        <v>-</v>
      </c>
      <c r="Y373" s="55">
        <f>IF(ISBLANK($D373),0,VLOOKUP($D373,Listen!$A$2:$C$45,2,FALSE))</f>
        <v>0</v>
      </c>
      <c r="Z373" s="55">
        <f>IF(ISBLANK($D373),0,VLOOKUP($D373,Listen!$A$2:$C$45,3,FALSE))</f>
        <v>0</v>
      </c>
      <c r="AA373" s="45">
        <f t="shared" si="133"/>
        <v>0</v>
      </c>
      <c r="AB373" s="45">
        <f t="shared" si="133"/>
        <v>0</v>
      </c>
      <c r="AC373" s="45">
        <f>IFERROR(IF(OR($R373&lt;&gt;"Ja",VLOOKUP($D373,Listen!$A$2:$F$45,5,0)="Nein",E373&lt;IF(D373="LNG Anbindungsanlagen gemäß separater Festlegung",2022,2023)),$Y373,$W373),0)</f>
        <v>0</v>
      </c>
      <c r="AD373" s="45">
        <f>IFERROR(IF(OR($R373&lt;&gt;"Ja",VLOOKUP($D373,Listen!$A$2:$F$45,5,0)="Nein",E373&lt;IF(D373="LNG Anbindungsanlagen gemäß separater Festlegung",2022,2023)),$Y373,$W373),0)</f>
        <v>0</v>
      </c>
      <c r="AE373" s="45">
        <f>IFERROR(IF(OR($S373&lt;&gt;"Ja",VLOOKUP($D373,Listen!$A$2:$F$45,6,0)="Nein"),$Y373,$X373),0)</f>
        <v>0</v>
      </c>
      <c r="AF373" s="45">
        <f>IFERROR(IF(OR($S373&lt;&gt;"Ja",VLOOKUP($D373,Listen!$A$2:$F$45,6,0)="Nein"),$Y373,$X373),0)</f>
        <v>0</v>
      </c>
      <c r="AG373" s="45">
        <f>IFERROR(IF(OR($S373&lt;&gt;"Ja",VLOOKUP($D373,Listen!$A$2:$F$45,6,0)="Nein"),$Y373,$X373),0)</f>
        <v>0</v>
      </c>
      <c r="AH373" s="47">
        <f t="shared" si="134"/>
        <v>0</v>
      </c>
      <c r="AI373" s="122">
        <f>IFERROR(IF(VLOOKUP($D373,Listen!$A$2:$F$45,6,0)="Ja",MAX(BC373:BD373),D_SAV!$BC373),0)</f>
        <v>0</v>
      </c>
      <c r="AJ373" s="47">
        <f t="shared" si="135"/>
        <v>0</v>
      </c>
      <c r="AL373" s="262">
        <f t="shared" si="136"/>
        <v>0</v>
      </c>
      <c r="AM373" s="129">
        <f t="shared" si="123"/>
        <v>0</v>
      </c>
      <c r="AN373" s="263">
        <f t="shared" si="137"/>
        <v>0</v>
      </c>
      <c r="AO373" s="262">
        <f t="shared" si="124"/>
        <v>0</v>
      </c>
      <c r="AP373" s="129">
        <f t="shared" si="125"/>
        <v>0</v>
      </c>
      <c r="AQ373" s="263">
        <f t="shared" si="138"/>
        <v>0</v>
      </c>
      <c r="AR373" s="262">
        <f t="shared" si="126"/>
        <v>0</v>
      </c>
      <c r="AS373" s="129">
        <f t="shared" si="127"/>
        <v>0</v>
      </c>
      <c r="AT373" s="263">
        <f t="shared" si="139"/>
        <v>0</v>
      </c>
      <c r="AU373" s="262">
        <f t="shared" si="128"/>
        <v>0</v>
      </c>
      <c r="AV373" s="129">
        <f t="shared" si="129"/>
        <v>0</v>
      </c>
      <c r="AW373" s="263">
        <f t="shared" si="140"/>
        <v>0</v>
      </c>
      <c r="AX373" s="262">
        <f t="shared" si="130"/>
        <v>0</v>
      </c>
      <c r="AY373" s="129">
        <f t="shared" si="131"/>
        <v>0</v>
      </c>
      <c r="AZ373" s="129">
        <f t="shared" si="141"/>
        <v>0</v>
      </c>
      <c r="BA373" s="263">
        <f>IFERROR(IF(VLOOKUP($D373,Listen!$A$2:$F$45,6,0)="Ja",AX373-MAX(AY373:AZ373),AX373-AY373),0)</f>
        <v>0</v>
      </c>
      <c r="BB373" s="262">
        <f t="shared" si="142"/>
        <v>0</v>
      </c>
      <c r="BC373" s="129">
        <f t="shared" si="132"/>
        <v>0</v>
      </c>
      <c r="BD373" s="129">
        <f t="shared" si="143"/>
        <v>0</v>
      </c>
      <c r="BE373" s="263">
        <f>IFERROR(IF(VLOOKUP($D373,Listen!$A$2:$F$45,6,0)="Ja",BB373-MAX(BC373:BD373),BB373-BC373),0)</f>
        <v>0</v>
      </c>
    </row>
    <row r="374" spans="1:57" x14ac:dyDescent="0.25">
      <c r="A374" s="189">
        <v>370</v>
      </c>
      <c r="B374" s="135" t="str">
        <f>IF(AND(E374&lt;&gt;0,D374&lt;&gt;0,F374&lt;&gt;0),IF(C374&lt;&gt;0,CONCATENATE(C374,"-AGr",VLOOKUP(D374,Listen!$A$2:$D$45,4,FALSE),"-",E374,"-",F374,),CONCATENATE("AGr",VLOOKUP(D374,Listen!$A$2:$D$45,4,FALSE),"-",E374,"-",F374)),"keine vollständige ID")</f>
        <v>keine vollständige ID</v>
      </c>
      <c r="C374" s="126"/>
      <c r="D374" s="275"/>
      <c r="E374" s="33"/>
      <c r="F374" s="130"/>
      <c r="G374" s="16"/>
      <c r="H374" s="16"/>
      <c r="I374" s="16"/>
      <c r="J374" s="16"/>
      <c r="K374" s="16"/>
      <c r="L374" s="94">
        <f>IF(E374&gt;A_Stammdaten!$B$10,0,G374+H374-J374)</f>
        <v>0</v>
      </c>
      <c r="M374" s="16"/>
      <c r="N374" s="16"/>
      <c r="O374" s="16"/>
      <c r="P374" s="54">
        <f t="shared" si="120"/>
        <v>0</v>
      </c>
      <c r="Q374" s="33"/>
      <c r="R374" s="33"/>
      <c r="S374" s="33"/>
      <c r="T374" s="33"/>
      <c r="U374" s="33"/>
      <c r="V374" s="33"/>
      <c r="W374" s="55" t="str">
        <f t="shared" si="121"/>
        <v>-</v>
      </c>
      <c r="X374" s="55" t="str">
        <f t="shared" si="122"/>
        <v>-</v>
      </c>
      <c r="Y374" s="55">
        <f>IF(ISBLANK($D374),0,VLOOKUP($D374,Listen!$A$2:$C$45,2,FALSE))</f>
        <v>0</v>
      </c>
      <c r="Z374" s="55">
        <f>IF(ISBLANK($D374),0,VLOOKUP($D374,Listen!$A$2:$C$45,3,FALSE))</f>
        <v>0</v>
      </c>
      <c r="AA374" s="45">
        <f t="shared" si="133"/>
        <v>0</v>
      </c>
      <c r="AB374" s="45">
        <f t="shared" si="133"/>
        <v>0</v>
      </c>
      <c r="AC374" s="45">
        <f>IFERROR(IF(OR($R374&lt;&gt;"Ja",VLOOKUP($D374,Listen!$A$2:$F$45,5,0)="Nein",E374&lt;IF(D374="LNG Anbindungsanlagen gemäß separater Festlegung",2022,2023)),$Y374,$W374),0)</f>
        <v>0</v>
      </c>
      <c r="AD374" s="45">
        <f>IFERROR(IF(OR($R374&lt;&gt;"Ja",VLOOKUP($D374,Listen!$A$2:$F$45,5,0)="Nein",E374&lt;IF(D374="LNG Anbindungsanlagen gemäß separater Festlegung",2022,2023)),$Y374,$W374),0)</f>
        <v>0</v>
      </c>
      <c r="AE374" s="45">
        <f>IFERROR(IF(OR($S374&lt;&gt;"Ja",VLOOKUP($D374,Listen!$A$2:$F$45,6,0)="Nein"),$Y374,$X374),0)</f>
        <v>0</v>
      </c>
      <c r="AF374" s="45">
        <f>IFERROR(IF(OR($S374&lt;&gt;"Ja",VLOOKUP($D374,Listen!$A$2:$F$45,6,0)="Nein"),$Y374,$X374),0)</f>
        <v>0</v>
      </c>
      <c r="AG374" s="45">
        <f>IFERROR(IF(OR($S374&lt;&gt;"Ja",VLOOKUP($D374,Listen!$A$2:$F$45,6,0)="Nein"),$Y374,$X374),0)</f>
        <v>0</v>
      </c>
      <c r="AH374" s="47">
        <f t="shared" si="134"/>
        <v>0</v>
      </c>
      <c r="AI374" s="122">
        <f>IFERROR(IF(VLOOKUP($D374,Listen!$A$2:$F$45,6,0)="Ja",MAX(BC374:BD374),D_SAV!$BC374),0)</f>
        <v>0</v>
      </c>
      <c r="AJ374" s="47">
        <f t="shared" si="135"/>
        <v>0</v>
      </c>
      <c r="AL374" s="262">
        <f t="shared" si="136"/>
        <v>0</v>
      </c>
      <c r="AM374" s="129">
        <f t="shared" si="123"/>
        <v>0</v>
      </c>
      <c r="AN374" s="263">
        <f t="shared" si="137"/>
        <v>0</v>
      </c>
      <c r="AO374" s="262">
        <f t="shared" si="124"/>
        <v>0</v>
      </c>
      <c r="AP374" s="129">
        <f t="shared" si="125"/>
        <v>0</v>
      </c>
      <c r="AQ374" s="263">
        <f t="shared" si="138"/>
        <v>0</v>
      </c>
      <c r="AR374" s="262">
        <f t="shared" si="126"/>
        <v>0</v>
      </c>
      <c r="AS374" s="129">
        <f t="shared" si="127"/>
        <v>0</v>
      </c>
      <c r="AT374" s="263">
        <f t="shared" si="139"/>
        <v>0</v>
      </c>
      <c r="AU374" s="262">
        <f t="shared" si="128"/>
        <v>0</v>
      </c>
      <c r="AV374" s="129">
        <f t="shared" si="129"/>
        <v>0</v>
      </c>
      <c r="AW374" s="263">
        <f t="shared" si="140"/>
        <v>0</v>
      </c>
      <c r="AX374" s="262">
        <f t="shared" si="130"/>
        <v>0</v>
      </c>
      <c r="AY374" s="129">
        <f t="shared" si="131"/>
        <v>0</v>
      </c>
      <c r="AZ374" s="129">
        <f t="shared" si="141"/>
        <v>0</v>
      </c>
      <c r="BA374" s="263">
        <f>IFERROR(IF(VLOOKUP($D374,Listen!$A$2:$F$45,6,0)="Ja",AX374-MAX(AY374:AZ374),AX374-AY374),0)</f>
        <v>0</v>
      </c>
      <c r="BB374" s="262">
        <f t="shared" si="142"/>
        <v>0</v>
      </c>
      <c r="BC374" s="129">
        <f t="shared" si="132"/>
        <v>0</v>
      </c>
      <c r="BD374" s="129">
        <f t="shared" si="143"/>
        <v>0</v>
      </c>
      <c r="BE374" s="263">
        <f>IFERROR(IF(VLOOKUP($D374,Listen!$A$2:$F$45,6,0)="Ja",BB374-MAX(BC374:BD374),BB374-BC374),0)</f>
        <v>0</v>
      </c>
    </row>
    <row r="375" spans="1:57" x14ac:dyDescent="0.25">
      <c r="A375" s="189">
        <v>371</v>
      </c>
      <c r="B375" s="135" t="str">
        <f>IF(AND(E375&lt;&gt;0,D375&lt;&gt;0,F375&lt;&gt;0),IF(C375&lt;&gt;0,CONCATENATE(C375,"-AGr",VLOOKUP(D375,Listen!$A$2:$D$45,4,FALSE),"-",E375,"-",F375,),CONCATENATE("AGr",VLOOKUP(D375,Listen!$A$2:$D$45,4,FALSE),"-",E375,"-",F375)),"keine vollständige ID")</f>
        <v>keine vollständige ID</v>
      </c>
      <c r="C375" s="126"/>
      <c r="D375" s="275"/>
      <c r="E375" s="33"/>
      <c r="F375" s="130"/>
      <c r="G375" s="16"/>
      <c r="H375" s="16"/>
      <c r="I375" s="16"/>
      <c r="J375" s="16"/>
      <c r="K375" s="16"/>
      <c r="L375" s="94">
        <f>IF(E375&gt;A_Stammdaten!$B$10,0,G375+H375-J375)</f>
        <v>0</v>
      </c>
      <c r="M375" s="16"/>
      <c r="N375" s="16"/>
      <c r="O375" s="16"/>
      <c r="P375" s="54">
        <f t="shared" si="120"/>
        <v>0</v>
      </c>
      <c r="Q375" s="33"/>
      <c r="R375" s="33"/>
      <c r="S375" s="33"/>
      <c r="T375" s="33"/>
      <c r="U375" s="33"/>
      <c r="V375" s="33"/>
      <c r="W375" s="55" t="str">
        <f t="shared" si="121"/>
        <v>-</v>
      </c>
      <c r="X375" s="55" t="str">
        <f t="shared" si="122"/>
        <v>-</v>
      </c>
      <c r="Y375" s="55">
        <f>IF(ISBLANK($D375),0,VLOOKUP($D375,Listen!$A$2:$C$45,2,FALSE))</f>
        <v>0</v>
      </c>
      <c r="Z375" s="55">
        <f>IF(ISBLANK($D375),0,VLOOKUP($D375,Listen!$A$2:$C$45,3,FALSE))</f>
        <v>0</v>
      </c>
      <c r="AA375" s="45">
        <f t="shared" si="133"/>
        <v>0</v>
      </c>
      <c r="AB375" s="45">
        <f t="shared" si="133"/>
        <v>0</v>
      </c>
      <c r="AC375" s="45">
        <f>IFERROR(IF(OR($R375&lt;&gt;"Ja",VLOOKUP($D375,Listen!$A$2:$F$45,5,0)="Nein",E375&lt;IF(D375="LNG Anbindungsanlagen gemäß separater Festlegung",2022,2023)),$Y375,$W375),0)</f>
        <v>0</v>
      </c>
      <c r="AD375" s="45">
        <f>IFERROR(IF(OR($R375&lt;&gt;"Ja",VLOOKUP($D375,Listen!$A$2:$F$45,5,0)="Nein",E375&lt;IF(D375="LNG Anbindungsanlagen gemäß separater Festlegung",2022,2023)),$Y375,$W375),0)</f>
        <v>0</v>
      </c>
      <c r="AE375" s="45">
        <f>IFERROR(IF(OR($S375&lt;&gt;"Ja",VLOOKUP($D375,Listen!$A$2:$F$45,6,0)="Nein"),$Y375,$X375),0)</f>
        <v>0</v>
      </c>
      <c r="AF375" s="45">
        <f>IFERROR(IF(OR($S375&lt;&gt;"Ja",VLOOKUP($D375,Listen!$A$2:$F$45,6,0)="Nein"),$Y375,$X375),0)</f>
        <v>0</v>
      </c>
      <c r="AG375" s="45">
        <f>IFERROR(IF(OR($S375&lt;&gt;"Ja",VLOOKUP($D375,Listen!$A$2:$F$45,6,0)="Nein"),$Y375,$X375),0)</f>
        <v>0</v>
      </c>
      <c r="AH375" s="47">
        <f t="shared" si="134"/>
        <v>0</v>
      </c>
      <c r="AI375" s="122">
        <f>IFERROR(IF(VLOOKUP($D375,Listen!$A$2:$F$45,6,0)="Ja",MAX(BC375:BD375),D_SAV!$BC375),0)</f>
        <v>0</v>
      </c>
      <c r="AJ375" s="47">
        <f t="shared" si="135"/>
        <v>0</v>
      </c>
      <c r="AL375" s="262">
        <f t="shared" si="136"/>
        <v>0</v>
      </c>
      <c r="AM375" s="129">
        <f t="shared" si="123"/>
        <v>0</v>
      </c>
      <c r="AN375" s="263">
        <f t="shared" si="137"/>
        <v>0</v>
      </c>
      <c r="AO375" s="262">
        <f t="shared" si="124"/>
        <v>0</v>
      </c>
      <c r="AP375" s="129">
        <f t="shared" si="125"/>
        <v>0</v>
      </c>
      <c r="AQ375" s="263">
        <f t="shared" si="138"/>
        <v>0</v>
      </c>
      <c r="AR375" s="262">
        <f t="shared" si="126"/>
        <v>0</v>
      </c>
      <c r="AS375" s="129">
        <f t="shared" si="127"/>
        <v>0</v>
      </c>
      <c r="AT375" s="263">
        <f t="shared" si="139"/>
        <v>0</v>
      </c>
      <c r="AU375" s="262">
        <f t="shared" si="128"/>
        <v>0</v>
      </c>
      <c r="AV375" s="129">
        <f t="shared" si="129"/>
        <v>0</v>
      </c>
      <c r="AW375" s="263">
        <f t="shared" si="140"/>
        <v>0</v>
      </c>
      <c r="AX375" s="262">
        <f t="shared" si="130"/>
        <v>0</v>
      </c>
      <c r="AY375" s="129">
        <f t="shared" si="131"/>
        <v>0</v>
      </c>
      <c r="AZ375" s="129">
        <f t="shared" si="141"/>
        <v>0</v>
      </c>
      <c r="BA375" s="263">
        <f>IFERROR(IF(VLOOKUP($D375,Listen!$A$2:$F$45,6,0)="Ja",AX375-MAX(AY375:AZ375),AX375-AY375),0)</f>
        <v>0</v>
      </c>
      <c r="BB375" s="262">
        <f t="shared" si="142"/>
        <v>0</v>
      </c>
      <c r="BC375" s="129">
        <f t="shared" si="132"/>
        <v>0</v>
      </c>
      <c r="BD375" s="129">
        <f t="shared" si="143"/>
        <v>0</v>
      </c>
      <c r="BE375" s="263">
        <f>IFERROR(IF(VLOOKUP($D375,Listen!$A$2:$F$45,6,0)="Ja",BB375-MAX(BC375:BD375),BB375-BC375),0)</f>
        <v>0</v>
      </c>
    </row>
    <row r="376" spans="1:57" x14ac:dyDescent="0.25">
      <c r="A376" s="189">
        <v>372</v>
      </c>
      <c r="B376" s="135" t="str">
        <f>IF(AND(E376&lt;&gt;0,D376&lt;&gt;0,F376&lt;&gt;0),IF(C376&lt;&gt;0,CONCATENATE(C376,"-AGr",VLOOKUP(D376,Listen!$A$2:$D$45,4,FALSE),"-",E376,"-",F376,),CONCATENATE("AGr",VLOOKUP(D376,Listen!$A$2:$D$45,4,FALSE),"-",E376,"-",F376)),"keine vollständige ID")</f>
        <v>keine vollständige ID</v>
      </c>
      <c r="C376" s="126"/>
      <c r="D376" s="275"/>
      <c r="E376" s="33"/>
      <c r="F376" s="130"/>
      <c r="G376" s="16"/>
      <c r="H376" s="16"/>
      <c r="I376" s="16"/>
      <c r="J376" s="16"/>
      <c r="K376" s="16"/>
      <c r="L376" s="94">
        <f>IF(E376&gt;A_Stammdaten!$B$10,0,G376+H376-J376)</f>
        <v>0</v>
      </c>
      <c r="M376" s="16"/>
      <c r="N376" s="16"/>
      <c r="O376" s="16"/>
      <c r="P376" s="54">
        <f t="shared" si="120"/>
        <v>0</v>
      </c>
      <c r="Q376" s="33"/>
      <c r="R376" s="33"/>
      <c r="S376" s="33"/>
      <c r="T376" s="33"/>
      <c r="U376" s="33"/>
      <c r="V376" s="33"/>
      <c r="W376" s="55" t="str">
        <f t="shared" si="121"/>
        <v>-</v>
      </c>
      <c r="X376" s="55" t="str">
        <f t="shared" si="122"/>
        <v>-</v>
      </c>
      <c r="Y376" s="55">
        <f>IF(ISBLANK($D376),0,VLOOKUP($D376,Listen!$A$2:$C$45,2,FALSE))</f>
        <v>0</v>
      </c>
      <c r="Z376" s="55">
        <f>IF(ISBLANK($D376),0,VLOOKUP($D376,Listen!$A$2:$C$45,3,FALSE))</f>
        <v>0</v>
      </c>
      <c r="AA376" s="45">
        <f t="shared" si="133"/>
        <v>0</v>
      </c>
      <c r="AB376" s="45">
        <f t="shared" si="133"/>
        <v>0</v>
      </c>
      <c r="AC376" s="45">
        <f>IFERROR(IF(OR($R376&lt;&gt;"Ja",VLOOKUP($D376,Listen!$A$2:$F$45,5,0)="Nein",E376&lt;IF(D376="LNG Anbindungsanlagen gemäß separater Festlegung",2022,2023)),$Y376,$W376),0)</f>
        <v>0</v>
      </c>
      <c r="AD376" s="45">
        <f>IFERROR(IF(OR($R376&lt;&gt;"Ja",VLOOKUP($D376,Listen!$A$2:$F$45,5,0)="Nein",E376&lt;IF(D376="LNG Anbindungsanlagen gemäß separater Festlegung",2022,2023)),$Y376,$W376),0)</f>
        <v>0</v>
      </c>
      <c r="AE376" s="45">
        <f>IFERROR(IF(OR($S376&lt;&gt;"Ja",VLOOKUP($D376,Listen!$A$2:$F$45,6,0)="Nein"),$Y376,$X376),0)</f>
        <v>0</v>
      </c>
      <c r="AF376" s="45">
        <f>IFERROR(IF(OR($S376&lt;&gt;"Ja",VLOOKUP($D376,Listen!$A$2:$F$45,6,0)="Nein"),$Y376,$X376),0)</f>
        <v>0</v>
      </c>
      <c r="AG376" s="45">
        <f>IFERROR(IF(OR($S376&lt;&gt;"Ja",VLOOKUP($D376,Listen!$A$2:$F$45,6,0)="Nein"),$Y376,$X376),0)</f>
        <v>0</v>
      </c>
      <c r="AH376" s="47">
        <f t="shared" si="134"/>
        <v>0</v>
      </c>
      <c r="AI376" s="122">
        <f>IFERROR(IF(VLOOKUP($D376,Listen!$A$2:$F$45,6,0)="Ja",MAX(BC376:BD376),D_SAV!$BC376),0)</f>
        <v>0</v>
      </c>
      <c r="AJ376" s="47">
        <f t="shared" si="135"/>
        <v>0</v>
      </c>
      <c r="AL376" s="262">
        <f t="shared" si="136"/>
        <v>0</v>
      </c>
      <c r="AM376" s="129">
        <f t="shared" si="123"/>
        <v>0</v>
      </c>
      <c r="AN376" s="263">
        <f t="shared" si="137"/>
        <v>0</v>
      </c>
      <c r="AO376" s="262">
        <f t="shared" si="124"/>
        <v>0</v>
      </c>
      <c r="AP376" s="129">
        <f t="shared" si="125"/>
        <v>0</v>
      </c>
      <c r="AQ376" s="263">
        <f t="shared" si="138"/>
        <v>0</v>
      </c>
      <c r="AR376" s="262">
        <f t="shared" si="126"/>
        <v>0</v>
      </c>
      <c r="AS376" s="129">
        <f t="shared" si="127"/>
        <v>0</v>
      </c>
      <c r="AT376" s="263">
        <f t="shared" si="139"/>
        <v>0</v>
      </c>
      <c r="AU376" s="262">
        <f t="shared" si="128"/>
        <v>0</v>
      </c>
      <c r="AV376" s="129">
        <f t="shared" si="129"/>
        <v>0</v>
      </c>
      <c r="AW376" s="263">
        <f t="shared" si="140"/>
        <v>0</v>
      </c>
      <c r="AX376" s="262">
        <f t="shared" si="130"/>
        <v>0</v>
      </c>
      <c r="AY376" s="129">
        <f t="shared" si="131"/>
        <v>0</v>
      </c>
      <c r="AZ376" s="129">
        <f t="shared" si="141"/>
        <v>0</v>
      </c>
      <c r="BA376" s="263">
        <f>IFERROR(IF(VLOOKUP($D376,Listen!$A$2:$F$45,6,0)="Ja",AX376-MAX(AY376:AZ376),AX376-AY376),0)</f>
        <v>0</v>
      </c>
      <c r="BB376" s="262">
        <f t="shared" si="142"/>
        <v>0</v>
      </c>
      <c r="BC376" s="129">
        <f t="shared" si="132"/>
        <v>0</v>
      </c>
      <c r="BD376" s="129">
        <f t="shared" si="143"/>
        <v>0</v>
      </c>
      <c r="BE376" s="263">
        <f>IFERROR(IF(VLOOKUP($D376,Listen!$A$2:$F$45,6,0)="Ja",BB376-MAX(BC376:BD376),BB376-BC376),0)</f>
        <v>0</v>
      </c>
    </row>
    <row r="377" spans="1:57" x14ac:dyDescent="0.25">
      <c r="A377" s="189">
        <v>373</v>
      </c>
      <c r="B377" s="135" t="str">
        <f>IF(AND(E377&lt;&gt;0,D377&lt;&gt;0,F377&lt;&gt;0),IF(C377&lt;&gt;0,CONCATENATE(C377,"-AGr",VLOOKUP(D377,Listen!$A$2:$D$45,4,FALSE),"-",E377,"-",F377,),CONCATENATE("AGr",VLOOKUP(D377,Listen!$A$2:$D$45,4,FALSE),"-",E377,"-",F377)),"keine vollständige ID")</f>
        <v>keine vollständige ID</v>
      </c>
      <c r="C377" s="126"/>
      <c r="D377" s="275"/>
      <c r="E377" s="33"/>
      <c r="F377" s="130"/>
      <c r="G377" s="16"/>
      <c r="H377" s="16"/>
      <c r="I377" s="16"/>
      <c r="J377" s="16"/>
      <c r="K377" s="16"/>
      <c r="L377" s="94">
        <f>IF(E377&gt;A_Stammdaten!$B$10,0,G377+H377-J377)</f>
        <v>0</v>
      </c>
      <c r="M377" s="16"/>
      <c r="N377" s="16"/>
      <c r="O377" s="16"/>
      <c r="P377" s="54">
        <f t="shared" si="120"/>
        <v>0</v>
      </c>
      <c r="Q377" s="33"/>
      <c r="R377" s="33"/>
      <c r="S377" s="33"/>
      <c r="T377" s="33"/>
      <c r="U377" s="33"/>
      <c r="V377" s="33"/>
      <c r="W377" s="55" t="str">
        <f t="shared" si="121"/>
        <v>-</v>
      </c>
      <c r="X377" s="55" t="str">
        <f t="shared" si="122"/>
        <v>-</v>
      </c>
      <c r="Y377" s="55">
        <f>IF(ISBLANK($D377),0,VLOOKUP($D377,Listen!$A$2:$C$45,2,FALSE))</f>
        <v>0</v>
      </c>
      <c r="Z377" s="55">
        <f>IF(ISBLANK($D377),0,VLOOKUP($D377,Listen!$A$2:$C$45,3,FALSE))</f>
        <v>0</v>
      </c>
      <c r="AA377" s="45">
        <f t="shared" si="133"/>
        <v>0</v>
      </c>
      <c r="AB377" s="45">
        <f t="shared" si="133"/>
        <v>0</v>
      </c>
      <c r="AC377" s="45">
        <f>IFERROR(IF(OR($R377&lt;&gt;"Ja",VLOOKUP($D377,Listen!$A$2:$F$45,5,0)="Nein",E377&lt;IF(D377="LNG Anbindungsanlagen gemäß separater Festlegung",2022,2023)),$Y377,$W377),0)</f>
        <v>0</v>
      </c>
      <c r="AD377" s="45">
        <f>IFERROR(IF(OR($R377&lt;&gt;"Ja",VLOOKUP($D377,Listen!$A$2:$F$45,5,0)="Nein",E377&lt;IF(D377="LNG Anbindungsanlagen gemäß separater Festlegung",2022,2023)),$Y377,$W377),0)</f>
        <v>0</v>
      </c>
      <c r="AE377" s="45">
        <f>IFERROR(IF(OR($S377&lt;&gt;"Ja",VLOOKUP($D377,Listen!$A$2:$F$45,6,0)="Nein"),$Y377,$X377),0)</f>
        <v>0</v>
      </c>
      <c r="AF377" s="45">
        <f>IFERROR(IF(OR($S377&lt;&gt;"Ja",VLOOKUP($D377,Listen!$A$2:$F$45,6,0)="Nein"),$Y377,$X377),0)</f>
        <v>0</v>
      </c>
      <c r="AG377" s="45">
        <f>IFERROR(IF(OR($S377&lt;&gt;"Ja",VLOOKUP($D377,Listen!$A$2:$F$45,6,0)="Nein"),$Y377,$X377),0)</f>
        <v>0</v>
      </c>
      <c r="AH377" s="47">
        <f t="shared" si="134"/>
        <v>0</v>
      </c>
      <c r="AI377" s="122">
        <f>IFERROR(IF(VLOOKUP($D377,Listen!$A$2:$F$45,6,0)="Ja",MAX(BC377:BD377),D_SAV!$BC377),0)</f>
        <v>0</v>
      </c>
      <c r="AJ377" s="47">
        <f t="shared" si="135"/>
        <v>0</v>
      </c>
      <c r="AL377" s="262">
        <f t="shared" si="136"/>
        <v>0</v>
      </c>
      <c r="AM377" s="129">
        <f t="shared" si="123"/>
        <v>0</v>
      </c>
      <c r="AN377" s="263">
        <f t="shared" si="137"/>
        <v>0</v>
      </c>
      <c r="AO377" s="262">
        <f t="shared" si="124"/>
        <v>0</v>
      </c>
      <c r="AP377" s="129">
        <f t="shared" si="125"/>
        <v>0</v>
      </c>
      <c r="AQ377" s="263">
        <f t="shared" si="138"/>
        <v>0</v>
      </c>
      <c r="AR377" s="262">
        <f t="shared" si="126"/>
        <v>0</v>
      </c>
      <c r="AS377" s="129">
        <f t="shared" si="127"/>
        <v>0</v>
      </c>
      <c r="AT377" s="263">
        <f t="shared" si="139"/>
        <v>0</v>
      </c>
      <c r="AU377" s="262">
        <f t="shared" si="128"/>
        <v>0</v>
      </c>
      <c r="AV377" s="129">
        <f t="shared" si="129"/>
        <v>0</v>
      </c>
      <c r="AW377" s="263">
        <f t="shared" si="140"/>
        <v>0</v>
      </c>
      <c r="AX377" s="262">
        <f t="shared" si="130"/>
        <v>0</v>
      </c>
      <c r="AY377" s="129">
        <f t="shared" si="131"/>
        <v>0</v>
      </c>
      <c r="AZ377" s="129">
        <f t="shared" si="141"/>
        <v>0</v>
      </c>
      <c r="BA377" s="263">
        <f>IFERROR(IF(VLOOKUP($D377,Listen!$A$2:$F$45,6,0)="Ja",AX377-MAX(AY377:AZ377),AX377-AY377),0)</f>
        <v>0</v>
      </c>
      <c r="BB377" s="262">
        <f t="shared" si="142"/>
        <v>0</v>
      </c>
      <c r="BC377" s="129">
        <f t="shared" si="132"/>
        <v>0</v>
      </c>
      <c r="BD377" s="129">
        <f t="shared" si="143"/>
        <v>0</v>
      </c>
      <c r="BE377" s="263">
        <f>IFERROR(IF(VLOOKUP($D377,Listen!$A$2:$F$45,6,0)="Ja",BB377-MAX(BC377:BD377),BB377-BC377),0)</f>
        <v>0</v>
      </c>
    </row>
    <row r="378" spans="1:57" x14ac:dyDescent="0.25">
      <c r="A378" s="189">
        <v>374</v>
      </c>
      <c r="B378" s="135" t="str">
        <f>IF(AND(E378&lt;&gt;0,D378&lt;&gt;0,F378&lt;&gt;0),IF(C378&lt;&gt;0,CONCATENATE(C378,"-AGr",VLOOKUP(D378,Listen!$A$2:$D$45,4,FALSE),"-",E378,"-",F378,),CONCATENATE("AGr",VLOOKUP(D378,Listen!$A$2:$D$45,4,FALSE),"-",E378,"-",F378)),"keine vollständige ID")</f>
        <v>keine vollständige ID</v>
      </c>
      <c r="C378" s="126"/>
      <c r="D378" s="275"/>
      <c r="E378" s="33"/>
      <c r="F378" s="130"/>
      <c r="G378" s="16"/>
      <c r="H378" s="16"/>
      <c r="I378" s="16"/>
      <c r="J378" s="16"/>
      <c r="K378" s="16"/>
      <c r="L378" s="94">
        <f>IF(E378&gt;A_Stammdaten!$B$10,0,G378+H378-J378)</f>
        <v>0</v>
      </c>
      <c r="M378" s="16"/>
      <c r="N378" s="16"/>
      <c r="O378" s="16"/>
      <c r="P378" s="54">
        <f t="shared" si="120"/>
        <v>0</v>
      </c>
      <c r="Q378" s="33"/>
      <c r="R378" s="33"/>
      <c r="S378" s="33"/>
      <c r="T378" s="33"/>
      <c r="U378" s="33"/>
      <c r="V378" s="33"/>
      <c r="W378" s="55" t="str">
        <f t="shared" si="121"/>
        <v>-</v>
      </c>
      <c r="X378" s="55" t="str">
        <f t="shared" si="122"/>
        <v>-</v>
      </c>
      <c r="Y378" s="55">
        <f>IF(ISBLANK($D378),0,VLOOKUP($D378,Listen!$A$2:$C$45,2,FALSE))</f>
        <v>0</v>
      </c>
      <c r="Z378" s="55">
        <f>IF(ISBLANK($D378),0,VLOOKUP($D378,Listen!$A$2:$C$45,3,FALSE))</f>
        <v>0</v>
      </c>
      <c r="AA378" s="45">
        <f t="shared" si="133"/>
        <v>0</v>
      </c>
      <c r="AB378" s="45">
        <f t="shared" si="133"/>
        <v>0</v>
      </c>
      <c r="AC378" s="45">
        <f>IFERROR(IF(OR($R378&lt;&gt;"Ja",VLOOKUP($D378,Listen!$A$2:$F$45,5,0)="Nein",E378&lt;IF(D378="LNG Anbindungsanlagen gemäß separater Festlegung",2022,2023)),$Y378,$W378),0)</f>
        <v>0</v>
      </c>
      <c r="AD378" s="45">
        <f>IFERROR(IF(OR($R378&lt;&gt;"Ja",VLOOKUP($D378,Listen!$A$2:$F$45,5,0)="Nein",E378&lt;IF(D378="LNG Anbindungsanlagen gemäß separater Festlegung",2022,2023)),$Y378,$W378),0)</f>
        <v>0</v>
      </c>
      <c r="AE378" s="45">
        <f>IFERROR(IF(OR($S378&lt;&gt;"Ja",VLOOKUP($D378,Listen!$A$2:$F$45,6,0)="Nein"),$Y378,$X378),0)</f>
        <v>0</v>
      </c>
      <c r="AF378" s="45">
        <f>IFERROR(IF(OR($S378&lt;&gt;"Ja",VLOOKUP($D378,Listen!$A$2:$F$45,6,0)="Nein"),$Y378,$X378),0)</f>
        <v>0</v>
      </c>
      <c r="AG378" s="45">
        <f>IFERROR(IF(OR($S378&lt;&gt;"Ja",VLOOKUP($D378,Listen!$A$2:$F$45,6,0)="Nein"),$Y378,$X378),0)</f>
        <v>0</v>
      </c>
      <c r="AH378" s="47">
        <f t="shared" si="134"/>
        <v>0</v>
      </c>
      <c r="AI378" s="122">
        <f>IFERROR(IF(VLOOKUP($D378,Listen!$A$2:$F$45,6,0)="Ja",MAX(BC378:BD378),D_SAV!$BC378),0)</f>
        <v>0</v>
      </c>
      <c r="AJ378" s="47">
        <f t="shared" si="135"/>
        <v>0</v>
      </c>
      <c r="AL378" s="262">
        <f t="shared" si="136"/>
        <v>0</v>
      </c>
      <c r="AM378" s="129">
        <f t="shared" si="123"/>
        <v>0</v>
      </c>
      <c r="AN378" s="263">
        <f t="shared" si="137"/>
        <v>0</v>
      </c>
      <c r="AO378" s="262">
        <f t="shared" si="124"/>
        <v>0</v>
      </c>
      <c r="AP378" s="129">
        <f t="shared" si="125"/>
        <v>0</v>
      </c>
      <c r="AQ378" s="263">
        <f t="shared" si="138"/>
        <v>0</v>
      </c>
      <c r="AR378" s="262">
        <f t="shared" si="126"/>
        <v>0</v>
      </c>
      <c r="AS378" s="129">
        <f t="shared" si="127"/>
        <v>0</v>
      </c>
      <c r="AT378" s="263">
        <f t="shared" si="139"/>
        <v>0</v>
      </c>
      <c r="AU378" s="262">
        <f t="shared" si="128"/>
        <v>0</v>
      </c>
      <c r="AV378" s="129">
        <f t="shared" si="129"/>
        <v>0</v>
      </c>
      <c r="AW378" s="263">
        <f t="shared" si="140"/>
        <v>0</v>
      </c>
      <c r="AX378" s="262">
        <f t="shared" si="130"/>
        <v>0</v>
      </c>
      <c r="AY378" s="129">
        <f t="shared" si="131"/>
        <v>0</v>
      </c>
      <c r="AZ378" s="129">
        <f t="shared" si="141"/>
        <v>0</v>
      </c>
      <c r="BA378" s="263">
        <f>IFERROR(IF(VLOOKUP($D378,Listen!$A$2:$F$45,6,0)="Ja",AX378-MAX(AY378:AZ378),AX378-AY378),0)</f>
        <v>0</v>
      </c>
      <c r="BB378" s="262">
        <f t="shared" si="142"/>
        <v>0</v>
      </c>
      <c r="BC378" s="129">
        <f t="shared" si="132"/>
        <v>0</v>
      </c>
      <c r="BD378" s="129">
        <f t="shared" si="143"/>
        <v>0</v>
      </c>
      <c r="BE378" s="263">
        <f>IFERROR(IF(VLOOKUP($D378,Listen!$A$2:$F$45,6,0)="Ja",BB378-MAX(BC378:BD378),BB378-BC378),0)</f>
        <v>0</v>
      </c>
    </row>
    <row r="379" spans="1:57" x14ac:dyDescent="0.25">
      <c r="A379" s="189">
        <v>375</v>
      </c>
      <c r="B379" s="135" t="str">
        <f>IF(AND(E379&lt;&gt;0,D379&lt;&gt;0,F379&lt;&gt;0),IF(C379&lt;&gt;0,CONCATENATE(C379,"-AGr",VLOOKUP(D379,Listen!$A$2:$D$45,4,FALSE),"-",E379,"-",F379,),CONCATENATE("AGr",VLOOKUP(D379,Listen!$A$2:$D$45,4,FALSE),"-",E379,"-",F379)),"keine vollständige ID")</f>
        <v>keine vollständige ID</v>
      </c>
      <c r="C379" s="126"/>
      <c r="D379" s="275"/>
      <c r="E379" s="33"/>
      <c r="F379" s="130"/>
      <c r="G379" s="16"/>
      <c r="H379" s="16"/>
      <c r="I379" s="16"/>
      <c r="J379" s="16"/>
      <c r="K379" s="16"/>
      <c r="L379" s="94">
        <f>IF(E379&gt;A_Stammdaten!$B$10,0,G379+H379-J379)</f>
        <v>0</v>
      </c>
      <c r="M379" s="16"/>
      <c r="N379" s="16"/>
      <c r="O379" s="16"/>
      <c r="P379" s="54">
        <f t="shared" si="120"/>
        <v>0</v>
      </c>
      <c r="Q379" s="33"/>
      <c r="R379" s="33"/>
      <c r="S379" s="33"/>
      <c r="T379" s="33"/>
      <c r="U379" s="33"/>
      <c r="V379" s="33"/>
      <c r="W379" s="55" t="str">
        <f t="shared" si="121"/>
        <v>-</v>
      </c>
      <c r="X379" s="55" t="str">
        <f t="shared" si="122"/>
        <v>-</v>
      </c>
      <c r="Y379" s="55">
        <f>IF(ISBLANK($D379),0,VLOOKUP($D379,Listen!$A$2:$C$45,2,FALSE))</f>
        <v>0</v>
      </c>
      <c r="Z379" s="55">
        <f>IF(ISBLANK($D379),0,VLOOKUP($D379,Listen!$A$2:$C$45,3,FALSE))</f>
        <v>0</v>
      </c>
      <c r="AA379" s="45">
        <f t="shared" si="133"/>
        <v>0</v>
      </c>
      <c r="AB379" s="45">
        <f t="shared" si="133"/>
        <v>0</v>
      </c>
      <c r="AC379" s="45">
        <f>IFERROR(IF(OR($R379&lt;&gt;"Ja",VLOOKUP($D379,Listen!$A$2:$F$45,5,0)="Nein",E379&lt;IF(D379="LNG Anbindungsanlagen gemäß separater Festlegung",2022,2023)),$Y379,$W379),0)</f>
        <v>0</v>
      </c>
      <c r="AD379" s="45">
        <f>IFERROR(IF(OR($R379&lt;&gt;"Ja",VLOOKUP($D379,Listen!$A$2:$F$45,5,0)="Nein",E379&lt;IF(D379="LNG Anbindungsanlagen gemäß separater Festlegung",2022,2023)),$Y379,$W379),0)</f>
        <v>0</v>
      </c>
      <c r="AE379" s="45">
        <f>IFERROR(IF(OR($S379&lt;&gt;"Ja",VLOOKUP($D379,Listen!$A$2:$F$45,6,0)="Nein"),$Y379,$X379),0)</f>
        <v>0</v>
      </c>
      <c r="AF379" s="45">
        <f>IFERROR(IF(OR($S379&lt;&gt;"Ja",VLOOKUP($D379,Listen!$A$2:$F$45,6,0)="Nein"),$Y379,$X379),0)</f>
        <v>0</v>
      </c>
      <c r="AG379" s="45">
        <f>IFERROR(IF(OR($S379&lt;&gt;"Ja",VLOOKUP($D379,Listen!$A$2:$F$45,6,0)="Nein"),$Y379,$X379),0)</f>
        <v>0</v>
      </c>
      <c r="AH379" s="47">
        <f t="shared" si="134"/>
        <v>0</v>
      </c>
      <c r="AI379" s="122">
        <f>IFERROR(IF(VLOOKUP($D379,Listen!$A$2:$F$45,6,0)="Ja",MAX(BC379:BD379),D_SAV!$BC379),0)</f>
        <v>0</v>
      </c>
      <c r="AJ379" s="47">
        <f t="shared" si="135"/>
        <v>0</v>
      </c>
      <c r="AL379" s="262">
        <f t="shared" si="136"/>
        <v>0</v>
      </c>
      <c r="AM379" s="129">
        <f t="shared" si="123"/>
        <v>0</v>
      </c>
      <c r="AN379" s="263">
        <f t="shared" si="137"/>
        <v>0</v>
      </c>
      <c r="AO379" s="262">
        <f t="shared" si="124"/>
        <v>0</v>
      </c>
      <c r="AP379" s="129">
        <f t="shared" si="125"/>
        <v>0</v>
      </c>
      <c r="AQ379" s="263">
        <f t="shared" si="138"/>
        <v>0</v>
      </c>
      <c r="AR379" s="262">
        <f t="shared" si="126"/>
        <v>0</v>
      </c>
      <c r="AS379" s="129">
        <f t="shared" si="127"/>
        <v>0</v>
      </c>
      <c r="AT379" s="263">
        <f t="shared" si="139"/>
        <v>0</v>
      </c>
      <c r="AU379" s="262">
        <f t="shared" si="128"/>
        <v>0</v>
      </c>
      <c r="AV379" s="129">
        <f t="shared" si="129"/>
        <v>0</v>
      </c>
      <c r="AW379" s="263">
        <f t="shared" si="140"/>
        <v>0</v>
      </c>
      <c r="AX379" s="262">
        <f t="shared" si="130"/>
        <v>0</v>
      </c>
      <c r="AY379" s="129">
        <f t="shared" si="131"/>
        <v>0</v>
      </c>
      <c r="AZ379" s="129">
        <f t="shared" si="141"/>
        <v>0</v>
      </c>
      <c r="BA379" s="263">
        <f>IFERROR(IF(VLOOKUP($D379,Listen!$A$2:$F$45,6,0)="Ja",AX379-MAX(AY379:AZ379),AX379-AY379),0)</f>
        <v>0</v>
      </c>
      <c r="BB379" s="262">
        <f t="shared" si="142"/>
        <v>0</v>
      </c>
      <c r="BC379" s="129">
        <f t="shared" si="132"/>
        <v>0</v>
      </c>
      <c r="BD379" s="129">
        <f t="shared" si="143"/>
        <v>0</v>
      </c>
      <c r="BE379" s="263">
        <f>IFERROR(IF(VLOOKUP($D379,Listen!$A$2:$F$45,6,0)="Ja",BB379-MAX(BC379:BD379),BB379-BC379),0)</f>
        <v>0</v>
      </c>
    </row>
    <row r="380" spans="1:57" x14ac:dyDescent="0.25">
      <c r="A380" s="189">
        <v>376</v>
      </c>
      <c r="B380" s="135" t="str">
        <f>IF(AND(E380&lt;&gt;0,D380&lt;&gt;0,F380&lt;&gt;0),IF(C380&lt;&gt;0,CONCATENATE(C380,"-AGr",VLOOKUP(D380,Listen!$A$2:$D$45,4,FALSE),"-",E380,"-",F380,),CONCATENATE("AGr",VLOOKUP(D380,Listen!$A$2:$D$45,4,FALSE),"-",E380,"-",F380)),"keine vollständige ID")</f>
        <v>keine vollständige ID</v>
      </c>
      <c r="C380" s="126"/>
      <c r="D380" s="275"/>
      <c r="E380" s="33"/>
      <c r="F380" s="130"/>
      <c r="G380" s="16"/>
      <c r="H380" s="16"/>
      <c r="I380" s="16"/>
      <c r="J380" s="16"/>
      <c r="K380" s="16"/>
      <c r="L380" s="94">
        <f>IF(E380&gt;A_Stammdaten!$B$10,0,G380+H380-J380)</f>
        <v>0</v>
      </c>
      <c r="M380" s="16"/>
      <c r="N380" s="16"/>
      <c r="O380" s="16"/>
      <c r="P380" s="54">
        <f t="shared" si="120"/>
        <v>0</v>
      </c>
      <c r="Q380" s="33"/>
      <c r="R380" s="33"/>
      <c r="S380" s="33"/>
      <c r="T380" s="33"/>
      <c r="U380" s="33"/>
      <c r="V380" s="33"/>
      <c r="W380" s="55" t="str">
        <f t="shared" si="121"/>
        <v>-</v>
      </c>
      <c r="X380" s="55" t="str">
        <f t="shared" si="122"/>
        <v>-</v>
      </c>
      <c r="Y380" s="55">
        <f>IF(ISBLANK($D380),0,VLOOKUP($D380,Listen!$A$2:$C$45,2,FALSE))</f>
        <v>0</v>
      </c>
      <c r="Z380" s="55">
        <f>IF(ISBLANK($D380),0,VLOOKUP($D380,Listen!$A$2:$C$45,3,FALSE))</f>
        <v>0</v>
      </c>
      <c r="AA380" s="45">
        <f t="shared" si="133"/>
        <v>0</v>
      </c>
      <c r="AB380" s="45">
        <f t="shared" si="133"/>
        <v>0</v>
      </c>
      <c r="AC380" s="45">
        <f>IFERROR(IF(OR($R380&lt;&gt;"Ja",VLOOKUP($D380,Listen!$A$2:$F$45,5,0)="Nein",E380&lt;IF(D380="LNG Anbindungsanlagen gemäß separater Festlegung",2022,2023)),$Y380,$W380),0)</f>
        <v>0</v>
      </c>
      <c r="AD380" s="45">
        <f>IFERROR(IF(OR($R380&lt;&gt;"Ja",VLOOKUP($D380,Listen!$A$2:$F$45,5,0)="Nein",E380&lt;IF(D380="LNG Anbindungsanlagen gemäß separater Festlegung",2022,2023)),$Y380,$W380),0)</f>
        <v>0</v>
      </c>
      <c r="AE380" s="45">
        <f>IFERROR(IF(OR($S380&lt;&gt;"Ja",VLOOKUP($D380,Listen!$A$2:$F$45,6,0)="Nein"),$Y380,$X380),0)</f>
        <v>0</v>
      </c>
      <c r="AF380" s="45">
        <f>IFERROR(IF(OR($S380&lt;&gt;"Ja",VLOOKUP($D380,Listen!$A$2:$F$45,6,0)="Nein"),$Y380,$X380),0)</f>
        <v>0</v>
      </c>
      <c r="AG380" s="45">
        <f>IFERROR(IF(OR($S380&lt;&gt;"Ja",VLOOKUP($D380,Listen!$A$2:$F$45,6,0)="Nein"),$Y380,$X380),0)</f>
        <v>0</v>
      </c>
      <c r="AH380" s="47">
        <f t="shared" si="134"/>
        <v>0</v>
      </c>
      <c r="AI380" s="122">
        <f>IFERROR(IF(VLOOKUP($D380,Listen!$A$2:$F$45,6,0)="Ja",MAX(BC380:BD380),D_SAV!$BC380),0)</f>
        <v>0</v>
      </c>
      <c r="AJ380" s="47">
        <f t="shared" si="135"/>
        <v>0</v>
      </c>
      <c r="AL380" s="262">
        <f t="shared" si="136"/>
        <v>0</v>
      </c>
      <c r="AM380" s="129">
        <f t="shared" si="123"/>
        <v>0</v>
      </c>
      <c r="AN380" s="263">
        <f t="shared" si="137"/>
        <v>0</v>
      </c>
      <c r="AO380" s="262">
        <f t="shared" si="124"/>
        <v>0</v>
      </c>
      <c r="AP380" s="129">
        <f t="shared" si="125"/>
        <v>0</v>
      </c>
      <c r="AQ380" s="263">
        <f t="shared" si="138"/>
        <v>0</v>
      </c>
      <c r="AR380" s="262">
        <f t="shared" si="126"/>
        <v>0</v>
      </c>
      <c r="AS380" s="129">
        <f t="shared" si="127"/>
        <v>0</v>
      </c>
      <c r="AT380" s="263">
        <f t="shared" si="139"/>
        <v>0</v>
      </c>
      <c r="AU380" s="262">
        <f t="shared" si="128"/>
        <v>0</v>
      </c>
      <c r="AV380" s="129">
        <f t="shared" si="129"/>
        <v>0</v>
      </c>
      <c r="AW380" s="263">
        <f t="shared" si="140"/>
        <v>0</v>
      </c>
      <c r="AX380" s="262">
        <f t="shared" si="130"/>
        <v>0</v>
      </c>
      <c r="AY380" s="129">
        <f t="shared" si="131"/>
        <v>0</v>
      </c>
      <c r="AZ380" s="129">
        <f t="shared" si="141"/>
        <v>0</v>
      </c>
      <c r="BA380" s="263">
        <f>IFERROR(IF(VLOOKUP($D380,Listen!$A$2:$F$45,6,0)="Ja",AX380-MAX(AY380:AZ380),AX380-AY380),0)</f>
        <v>0</v>
      </c>
      <c r="BB380" s="262">
        <f t="shared" si="142"/>
        <v>0</v>
      </c>
      <c r="BC380" s="129">
        <f t="shared" si="132"/>
        <v>0</v>
      </c>
      <c r="BD380" s="129">
        <f t="shared" si="143"/>
        <v>0</v>
      </c>
      <c r="BE380" s="263">
        <f>IFERROR(IF(VLOOKUP($D380,Listen!$A$2:$F$45,6,0)="Ja",BB380-MAX(BC380:BD380),BB380-BC380),0)</f>
        <v>0</v>
      </c>
    </row>
    <row r="381" spans="1:57" x14ac:dyDescent="0.25">
      <c r="A381" s="189">
        <v>377</v>
      </c>
      <c r="B381" s="135" t="str">
        <f>IF(AND(E381&lt;&gt;0,D381&lt;&gt;0,F381&lt;&gt;0),IF(C381&lt;&gt;0,CONCATENATE(C381,"-AGr",VLOOKUP(D381,Listen!$A$2:$D$45,4,FALSE),"-",E381,"-",F381,),CONCATENATE("AGr",VLOOKUP(D381,Listen!$A$2:$D$45,4,FALSE),"-",E381,"-",F381)),"keine vollständige ID")</f>
        <v>keine vollständige ID</v>
      </c>
      <c r="C381" s="126"/>
      <c r="D381" s="275"/>
      <c r="E381" s="33"/>
      <c r="F381" s="130"/>
      <c r="G381" s="16"/>
      <c r="H381" s="16"/>
      <c r="I381" s="16"/>
      <c r="J381" s="16"/>
      <c r="K381" s="16"/>
      <c r="L381" s="94">
        <f>IF(E381&gt;A_Stammdaten!$B$10,0,G381+H381-J381)</f>
        <v>0</v>
      </c>
      <c r="M381" s="16"/>
      <c r="N381" s="16"/>
      <c r="O381" s="16"/>
      <c r="P381" s="54">
        <f t="shared" si="120"/>
        <v>0</v>
      </c>
      <c r="Q381" s="33"/>
      <c r="R381" s="33"/>
      <c r="S381" s="33"/>
      <c r="T381" s="33"/>
      <c r="U381" s="33"/>
      <c r="V381" s="33"/>
      <c r="W381" s="55" t="str">
        <f t="shared" si="121"/>
        <v>-</v>
      </c>
      <c r="X381" s="55" t="str">
        <f t="shared" si="122"/>
        <v>-</v>
      </c>
      <c r="Y381" s="55">
        <f>IF(ISBLANK($D381),0,VLOOKUP($D381,Listen!$A$2:$C$45,2,FALSE))</f>
        <v>0</v>
      </c>
      <c r="Z381" s="55">
        <f>IF(ISBLANK($D381),0,VLOOKUP($D381,Listen!$A$2:$C$45,3,FALSE))</f>
        <v>0</v>
      </c>
      <c r="AA381" s="45">
        <f t="shared" si="133"/>
        <v>0</v>
      </c>
      <c r="AB381" s="45">
        <f t="shared" si="133"/>
        <v>0</v>
      </c>
      <c r="AC381" s="45">
        <f>IFERROR(IF(OR($R381&lt;&gt;"Ja",VLOOKUP($D381,Listen!$A$2:$F$45,5,0)="Nein",E381&lt;IF(D381="LNG Anbindungsanlagen gemäß separater Festlegung",2022,2023)),$Y381,$W381),0)</f>
        <v>0</v>
      </c>
      <c r="AD381" s="45">
        <f>IFERROR(IF(OR($R381&lt;&gt;"Ja",VLOOKUP($D381,Listen!$A$2:$F$45,5,0)="Nein",E381&lt;IF(D381="LNG Anbindungsanlagen gemäß separater Festlegung",2022,2023)),$Y381,$W381),0)</f>
        <v>0</v>
      </c>
      <c r="AE381" s="45">
        <f>IFERROR(IF(OR($S381&lt;&gt;"Ja",VLOOKUP($D381,Listen!$A$2:$F$45,6,0)="Nein"),$Y381,$X381),0)</f>
        <v>0</v>
      </c>
      <c r="AF381" s="45">
        <f>IFERROR(IF(OR($S381&lt;&gt;"Ja",VLOOKUP($D381,Listen!$A$2:$F$45,6,0)="Nein"),$Y381,$X381),0)</f>
        <v>0</v>
      </c>
      <c r="AG381" s="45">
        <f>IFERROR(IF(OR($S381&lt;&gt;"Ja",VLOOKUP($D381,Listen!$A$2:$F$45,6,0)="Nein"),$Y381,$X381),0)</f>
        <v>0</v>
      </c>
      <c r="AH381" s="47">
        <f t="shared" si="134"/>
        <v>0</v>
      </c>
      <c r="AI381" s="122">
        <f>IFERROR(IF(VLOOKUP($D381,Listen!$A$2:$F$45,6,0)="Ja",MAX(BC381:BD381),D_SAV!$BC381),0)</f>
        <v>0</v>
      </c>
      <c r="AJ381" s="47">
        <f t="shared" si="135"/>
        <v>0</v>
      </c>
      <c r="AL381" s="262">
        <f t="shared" si="136"/>
        <v>0</v>
      </c>
      <c r="AM381" s="129">
        <f t="shared" si="123"/>
        <v>0</v>
      </c>
      <c r="AN381" s="263">
        <f t="shared" si="137"/>
        <v>0</v>
      </c>
      <c r="AO381" s="262">
        <f t="shared" si="124"/>
        <v>0</v>
      </c>
      <c r="AP381" s="129">
        <f t="shared" si="125"/>
        <v>0</v>
      </c>
      <c r="AQ381" s="263">
        <f t="shared" si="138"/>
        <v>0</v>
      </c>
      <c r="AR381" s="262">
        <f t="shared" si="126"/>
        <v>0</v>
      </c>
      <c r="AS381" s="129">
        <f t="shared" si="127"/>
        <v>0</v>
      </c>
      <c r="AT381" s="263">
        <f t="shared" si="139"/>
        <v>0</v>
      </c>
      <c r="AU381" s="262">
        <f t="shared" si="128"/>
        <v>0</v>
      </c>
      <c r="AV381" s="129">
        <f t="shared" si="129"/>
        <v>0</v>
      </c>
      <c r="AW381" s="263">
        <f t="shared" si="140"/>
        <v>0</v>
      </c>
      <c r="AX381" s="262">
        <f t="shared" si="130"/>
        <v>0</v>
      </c>
      <c r="AY381" s="129">
        <f t="shared" si="131"/>
        <v>0</v>
      </c>
      <c r="AZ381" s="129">
        <f t="shared" si="141"/>
        <v>0</v>
      </c>
      <c r="BA381" s="263">
        <f>IFERROR(IF(VLOOKUP($D381,Listen!$A$2:$F$45,6,0)="Ja",AX381-MAX(AY381:AZ381),AX381-AY381),0)</f>
        <v>0</v>
      </c>
      <c r="BB381" s="262">
        <f t="shared" si="142"/>
        <v>0</v>
      </c>
      <c r="BC381" s="129">
        <f t="shared" si="132"/>
        <v>0</v>
      </c>
      <c r="BD381" s="129">
        <f t="shared" si="143"/>
        <v>0</v>
      </c>
      <c r="BE381" s="263">
        <f>IFERROR(IF(VLOOKUP($D381,Listen!$A$2:$F$45,6,0)="Ja",BB381-MAX(BC381:BD381),BB381-BC381),0)</f>
        <v>0</v>
      </c>
    </row>
    <row r="382" spans="1:57" x14ac:dyDescent="0.25">
      <c r="A382" s="189">
        <v>378</v>
      </c>
      <c r="B382" s="135" t="str">
        <f>IF(AND(E382&lt;&gt;0,D382&lt;&gt;0,F382&lt;&gt;0),IF(C382&lt;&gt;0,CONCATENATE(C382,"-AGr",VLOOKUP(D382,Listen!$A$2:$D$45,4,FALSE),"-",E382,"-",F382,),CONCATENATE("AGr",VLOOKUP(D382,Listen!$A$2:$D$45,4,FALSE),"-",E382,"-",F382)),"keine vollständige ID")</f>
        <v>keine vollständige ID</v>
      </c>
      <c r="C382" s="126"/>
      <c r="D382" s="275"/>
      <c r="E382" s="33"/>
      <c r="F382" s="130"/>
      <c r="G382" s="16"/>
      <c r="H382" s="16"/>
      <c r="I382" s="16"/>
      <c r="J382" s="16"/>
      <c r="K382" s="16"/>
      <c r="L382" s="94">
        <f>IF(E382&gt;A_Stammdaten!$B$10,0,G382+H382-J382)</f>
        <v>0</v>
      </c>
      <c r="M382" s="16"/>
      <c r="N382" s="16"/>
      <c r="O382" s="16"/>
      <c r="P382" s="54">
        <f t="shared" si="120"/>
        <v>0</v>
      </c>
      <c r="Q382" s="33"/>
      <c r="R382" s="33"/>
      <c r="S382" s="33"/>
      <c r="T382" s="33"/>
      <c r="U382" s="33"/>
      <c r="V382" s="33"/>
      <c r="W382" s="55" t="str">
        <f t="shared" si="121"/>
        <v>-</v>
      </c>
      <c r="X382" s="55" t="str">
        <f t="shared" si="122"/>
        <v>-</v>
      </c>
      <c r="Y382" s="55">
        <f>IF(ISBLANK($D382),0,VLOOKUP($D382,Listen!$A$2:$C$45,2,FALSE))</f>
        <v>0</v>
      </c>
      <c r="Z382" s="55">
        <f>IF(ISBLANK($D382),0,VLOOKUP($D382,Listen!$A$2:$C$45,3,FALSE))</f>
        <v>0</v>
      </c>
      <c r="AA382" s="45">
        <f t="shared" si="133"/>
        <v>0</v>
      </c>
      <c r="AB382" s="45">
        <f t="shared" si="133"/>
        <v>0</v>
      </c>
      <c r="AC382" s="45">
        <f>IFERROR(IF(OR($R382&lt;&gt;"Ja",VLOOKUP($D382,Listen!$A$2:$F$45,5,0)="Nein",E382&lt;IF(D382="LNG Anbindungsanlagen gemäß separater Festlegung",2022,2023)),$Y382,$W382),0)</f>
        <v>0</v>
      </c>
      <c r="AD382" s="45">
        <f>IFERROR(IF(OR($R382&lt;&gt;"Ja",VLOOKUP($D382,Listen!$A$2:$F$45,5,0)="Nein",E382&lt;IF(D382="LNG Anbindungsanlagen gemäß separater Festlegung",2022,2023)),$Y382,$W382),0)</f>
        <v>0</v>
      </c>
      <c r="AE382" s="45">
        <f>IFERROR(IF(OR($S382&lt;&gt;"Ja",VLOOKUP($D382,Listen!$A$2:$F$45,6,0)="Nein"),$Y382,$X382),0)</f>
        <v>0</v>
      </c>
      <c r="AF382" s="45">
        <f>IFERROR(IF(OR($S382&lt;&gt;"Ja",VLOOKUP($D382,Listen!$A$2:$F$45,6,0)="Nein"),$Y382,$X382),0)</f>
        <v>0</v>
      </c>
      <c r="AG382" s="45">
        <f>IFERROR(IF(OR($S382&lt;&gt;"Ja",VLOOKUP($D382,Listen!$A$2:$F$45,6,0)="Nein"),$Y382,$X382),0)</f>
        <v>0</v>
      </c>
      <c r="AH382" s="47">
        <f t="shared" si="134"/>
        <v>0</v>
      </c>
      <c r="AI382" s="122">
        <f>IFERROR(IF(VLOOKUP($D382,Listen!$A$2:$F$45,6,0)="Ja",MAX(BC382:BD382),D_SAV!$BC382),0)</f>
        <v>0</v>
      </c>
      <c r="AJ382" s="47">
        <f t="shared" si="135"/>
        <v>0</v>
      </c>
      <c r="AL382" s="262">
        <f t="shared" si="136"/>
        <v>0</v>
      </c>
      <c r="AM382" s="129">
        <f t="shared" si="123"/>
        <v>0</v>
      </c>
      <c r="AN382" s="263">
        <f t="shared" si="137"/>
        <v>0</v>
      </c>
      <c r="AO382" s="262">
        <f t="shared" si="124"/>
        <v>0</v>
      </c>
      <c r="AP382" s="129">
        <f t="shared" si="125"/>
        <v>0</v>
      </c>
      <c r="AQ382" s="263">
        <f t="shared" si="138"/>
        <v>0</v>
      </c>
      <c r="AR382" s="262">
        <f t="shared" si="126"/>
        <v>0</v>
      </c>
      <c r="AS382" s="129">
        <f t="shared" si="127"/>
        <v>0</v>
      </c>
      <c r="AT382" s="263">
        <f t="shared" si="139"/>
        <v>0</v>
      </c>
      <c r="AU382" s="262">
        <f t="shared" si="128"/>
        <v>0</v>
      </c>
      <c r="AV382" s="129">
        <f t="shared" si="129"/>
        <v>0</v>
      </c>
      <c r="AW382" s="263">
        <f t="shared" si="140"/>
        <v>0</v>
      </c>
      <c r="AX382" s="262">
        <f t="shared" si="130"/>
        <v>0</v>
      </c>
      <c r="AY382" s="129">
        <f t="shared" si="131"/>
        <v>0</v>
      </c>
      <c r="AZ382" s="129">
        <f t="shared" si="141"/>
        <v>0</v>
      </c>
      <c r="BA382" s="263">
        <f>IFERROR(IF(VLOOKUP($D382,Listen!$A$2:$F$45,6,0)="Ja",AX382-MAX(AY382:AZ382),AX382-AY382),0)</f>
        <v>0</v>
      </c>
      <c r="BB382" s="262">
        <f t="shared" si="142"/>
        <v>0</v>
      </c>
      <c r="BC382" s="129">
        <f t="shared" si="132"/>
        <v>0</v>
      </c>
      <c r="BD382" s="129">
        <f t="shared" si="143"/>
        <v>0</v>
      </c>
      <c r="BE382" s="263">
        <f>IFERROR(IF(VLOOKUP($D382,Listen!$A$2:$F$45,6,0)="Ja",BB382-MAX(BC382:BD382),BB382-BC382),0)</f>
        <v>0</v>
      </c>
    </row>
    <row r="383" spans="1:57" x14ac:dyDescent="0.25">
      <c r="A383" s="189">
        <v>379</v>
      </c>
      <c r="B383" s="135" t="str">
        <f>IF(AND(E383&lt;&gt;0,D383&lt;&gt;0,F383&lt;&gt;0),IF(C383&lt;&gt;0,CONCATENATE(C383,"-AGr",VLOOKUP(D383,Listen!$A$2:$D$45,4,FALSE),"-",E383,"-",F383,),CONCATENATE("AGr",VLOOKUP(D383,Listen!$A$2:$D$45,4,FALSE),"-",E383,"-",F383)),"keine vollständige ID")</f>
        <v>keine vollständige ID</v>
      </c>
      <c r="C383" s="126"/>
      <c r="D383" s="275"/>
      <c r="E383" s="33"/>
      <c r="F383" s="130"/>
      <c r="G383" s="16"/>
      <c r="H383" s="16"/>
      <c r="I383" s="16"/>
      <c r="J383" s="16"/>
      <c r="K383" s="16"/>
      <c r="L383" s="94">
        <f>IF(E383&gt;A_Stammdaten!$B$10,0,G383+H383-J383)</f>
        <v>0</v>
      </c>
      <c r="M383" s="16"/>
      <c r="N383" s="16"/>
      <c r="O383" s="16"/>
      <c r="P383" s="54">
        <f t="shared" si="120"/>
        <v>0</v>
      </c>
      <c r="Q383" s="33"/>
      <c r="R383" s="33"/>
      <c r="S383" s="33"/>
      <c r="T383" s="33"/>
      <c r="U383" s="33"/>
      <c r="V383" s="33"/>
      <c r="W383" s="55" t="str">
        <f t="shared" si="121"/>
        <v>-</v>
      </c>
      <c r="X383" s="55" t="str">
        <f t="shared" si="122"/>
        <v>-</v>
      </c>
      <c r="Y383" s="55">
        <f>IF(ISBLANK($D383),0,VLOOKUP($D383,Listen!$A$2:$C$45,2,FALSE))</f>
        <v>0</v>
      </c>
      <c r="Z383" s="55">
        <f>IF(ISBLANK($D383),0,VLOOKUP($D383,Listen!$A$2:$C$45,3,FALSE))</f>
        <v>0</v>
      </c>
      <c r="AA383" s="45">
        <f t="shared" si="133"/>
        <v>0</v>
      </c>
      <c r="AB383" s="45">
        <f t="shared" si="133"/>
        <v>0</v>
      </c>
      <c r="AC383" s="45">
        <f>IFERROR(IF(OR($R383&lt;&gt;"Ja",VLOOKUP($D383,Listen!$A$2:$F$45,5,0)="Nein",E383&lt;IF(D383="LNG Anbindungsanlagen gemäß separater Festlegung",2022,2023)),$Y383,$W383),0)</f>
        <v>0</v>
      </c>
      <c r="AD383" s="45">
        <f>IFERROR(IF(OR($R383&lt;&gt;"Ja",VLOOKUP($D383,Listen!$A$2:$F$45,5,0)="Nein",E383&lt;IF(D383="LNG Anbindungsanlagen gemäß separater Festlegung",2022,2023)),$Y383,$W383),0)</f>
        <v>0</v>
      </c>
      <c r="AE383" s="45">
        <f>IFERROR(IF(OR($S383&lt;&gt;"Ja",VLOOKUP($D383,Listen!$A$2:$F$45,6,0)="Nein"),$Y383,$X383),0)</f>
        <v>0</v>
      </c>
      <c r="AF383" s="45">
        <f>IFERROR(IF(OR($S383&lt;&gt;"Ja",VLOOKUP($D383,Listen!$A$2:$F$45,6,0)="Nein"),$Y383,$X383),0)</f>
        <v>0</v>
      </c>
      <c r="AG383" s="45">
        <f>IFERROR(IF(OR($S383&lt;&gt;"Ja",VLOOKUP($D383,Listen!$A$2:$F$45,6,0)="Nein"),$Y383,$X383),0)</f>
        <v>0</v>
      </c>
      <c r="AH383" s="47">
        <f t="shared" si="134"/>
        <v>0</v>
      </c>
      <c r="AI383" s="122">
        <f>IFERROR(IF(VLOOKUP($D383,Listen!$A$2:$F$45,6,0)="Ja",MAX(BC383:BD383),D_SAV!$BC383),0)</f>
        <v>0</v>
      </c>
      <c r="AJ383" s="47">
        <f t="shared" si="135"/>
        <v>0</v>
      </c>
      <c r="AL383" s="262">
        <f t="shared" si="136"/>
        <v>0</v>
      </c>
      <c r="AM383" s="129">
        <f t="shared" si="123"/>
        <v>0</v>
      </c>
      <c r="AN383" s="263">
        <f t="shared" si="137"/>
        <v>0</v>
      </c>
      <c r="AO383" s="262">
        <f t="shared" si="124"/>
        <v>0</v>
      </c>
      <c r="AP383" s="129">
        <f t="shared" si="125"/>
        <v>0</v>
      </c>
      <c r="AQ383" s="263">
        <f t="shared" si="138"/>
        <v>0</v>
      </c>
      <c r="AR383" s="262">
        <f t="shared" si="126"/>
        <v>0</v>
      </c>
      <c r="AS383" s="129">
        <f t="shared" si="127"/>
        <v>0</v>
      </c>
      <c r="AT383" s="263">
        <f t="shared" si="139"/>
        <v>0</v>
      </c>
      <c r="AU383" s="262">
        <f t="shared" si="128"/>
        <v>0</v>
      </c>
      <c r="AV383" s="129">
        <f t="shared" si="129"/>
        <v>0</v>
      </c>
      <c r="AW383" s="263">
        <f t="shared" si="140"/>
        <v>0</v>
      </c>
      <c r="AX383" s="262">
        <f t="shared" si="130"/>
        <v>0</v>
      </c>
      <c r="AY383" s="129">
        <f t="shared" si="131"/>
        <v>0</v>
      </c>
      <c r="AZ383" s="129">
        <f t="shared" si="141"/>
        <v>0</v>
      </c>
      <c r="BA383" s="263">
        <f>IFERROR(IF(VLOOKUP($D383,Listen!$A$2:$F$45,6,0)="Ja",AX383-MAX(AY383:AZ383),AX383-AY383),0)</f>
        <v>0</v>
      </c>
      <c r="BB383" s="262">
        <f t="shared" si="142"/>
        <v>0</v>
      </c>
      <c r="BC383" s="129">
        <f t="shared" si="132"/>
        <v>0</v>
      </c>
      <c r="BD383" s="129">
        <f t="shared" si="143"/>
        <v>0</v>
      </c>
      <c r="BE383" s="263">
        <f>IFERROR(IF(VLOOKUP($D383,Listen!$A$2:$F$45,6,0)="Ja",BB383-MAX(BC383:BD383),BB383-BC383),0)</f>
        <v>0</v>
      </c>
    </row>
    <row r="384" spans="1:57" x14ac:dyDescent="0.25">
      <c r="A384" s="189">
        <v>380</v>
      </c>
      <c r="B384" s="135" t="str">
        <f>IF(AND(E384&lt;&gt;0,D384&lt;&gt;0,F384&lt;&gt;0),IF(C384&lt;&gt;0,CONCATENATE(C384,"-AGr",VLOOKUP(D384,Listen!$A$2:$D$45,4,FALSE),"-",E384,"-",F384,),CONCATENATE("AGr",VLOOKUP(D384,Listen!$A$2:$D$45,4,FALSE),"-",E384,"-",F384)),"keine vollständige ID")</f>
        <v>keine vollständige ID</v>
      </c>
      <c r="C384" s="126"/>
      <c r="D384" s="275"/>
      <c r="E384" s="33"/>
      <c r="F384" s="130"/>
      <c r="G384" s="16"/>
      <c r="H384" s="16"/>
      <c r="I384" s="16"/>
      <c r="J384" s="16"/>
      <c r="K384" s="16"/>
      <c r="L384" s="94">
        <f>IF(E384&gt;A_Stammdaten!$B$10,0,G384+H384-J384)</f>
        <v>0</v>
      </c>
      <c r="M384" s="16"/>
      <c r="N384" s="16"/>
      <c r="O384" s="16"/>
      <c r="P384" s="54">
        <f t="shared" si="120"/>
        <v>0</v>
      </c>
      <c r="Q384" s="33"/>
      <c r="R384" s="33"/>
      <c r="S384" s="33"/>
      <c r="T384" s="33"/>
      <c r="U384" s="33"/>
      <c r="V384" s="33"/>
      <c r="W384" s="55" t="str">
        <f t="shared" si="121"/>
        <v>-</v>
      </c>
      <c r="X384" s="55" t="str">
        <f t="shared" si="122"/>
        <v>-</v>
      </c>
      <c r="Y384" s="55">
        <f>IF(ISBLANK($D384),0,VLOOKUP($D384,Listen!$A$2:$C$45,2,FALSE))</f>
        <v>0</v>
      </c>
      <c r="Z384" s="55">
        <f>IF(ISBLANK($D384),0,VLOOKUP($D384,Listen!$A$2:$C$45,3,FALSE))</f>
        <v>0</v>
      </c>
      <c r="AA384" s="45">
        <f t="shared" si="133"/>
        <v>0</v>
      </c>
      <c r="AB384" s="45">
        <f t="shared" si="133"/>
        <v>0</v>
      </c>
      <c r="AC384" s="45">
        <f>IFERROR(IF(OR($R384&lt;&gt;"Ja",VLOOKUP($D384,Listen!$A$2:$F$45,5,0)="Nein",E384&lt;IF(D384="LNG Anbindungsanlagen gemäß separater Festlegung",2022,2023)),$Y384,$W384),0)</f>
        <v>0</v>
      </c>
      <c r="AD384" s="45">
        <f>IFERROR(IF(OR($R384&lt;&gt;"Ja",VLOOKUP($D384,Listen!$A$2:$F$45,5,0)="Nein",E384&lt;IF(D384="LNG Anbindungsanlagen gemäß separater Festlegung",2022,2023)),$Y384,$W384),0)</f>
        <v>0</v>
      </c>
      <c r="AE384" s="45">
        <f>IFERROR(IF(OR($S384&lt;&gt;"Ja",VLOOKUP($D384,Listen!$A$2:$F$45,6,0)="Nein"),$Y384,$X384),0)</f>
        <v>0</v>
      </c>
      <c r="AF384" s="45">
        <f>IFERROR(IF(OR($S384&lt;&gt;"Ja",VLOOKUP($D384,Listen!$A$2:$F$45,6,0)="Nein"),$Y384,$X384),0)</f>
        <v>0</v>
      </c>
      <c r="AG384" s="45">
        <f>IFERROR(IF(OR($S384&lt;&gt;"Ja",VLOOKUP($D384,Listen!$A$2:$F$45,6,0)="Nein"),$Y384,$X384),0)</f>
        <v>0</v>
      </c>
      <c r="AH384" s="47">
        <f t="shared" si="134"/>
        <v>0</v>
      </c>
      <c r="AI384" s="122">
        <f>IFERROR(IF(VLOOKUP($D384,Listen!$A$2:$F$45,6,0)="Ja",MAX(BC384:BD384),D_SAV!$BC384),0)</f>
        <v>0</v>
      </c>
      <c r="AJ384" s="47">
        <f t="shared" si="135"/>
        <v>0</v>
      </c>
      <c r="AL384" s="262">
        <f t="shared" si="136"/>
        <v>0</v>
      </c>
      <c r="AM384" s="129">
        <f t="shared" si="123"/>
        <v>0</v>
      </c>
      <c r="AN384" s="263">
        <f t="shared" si="137"/>
        <v>0</v>
      </c>
      <c r="AO384" s="262">
        <f t="shared" si="124"/>
        <v>0</v>
      </c>
      <c r="AP384" s="129">
        <f t="shared" si="125"/>
        <v>0</v>
      </c>
      <c r="AQ384" s="263">
        <f t="shared" si="138"/>
        <v>0</v>
      </c>
      <c r="AR384" s="262">
        <f t="shared" si="126"/>
        <v>0</v>
      </c>
      <c r="AS384" s="129">
        <f t="shared" si="127"/>
        <v>0</v>
      </c>
      <c r="AT384" s="263">
        <f t="shared" si="139"/>
        <v>0</v>
      </c>
      <c r="AU384" s="262">
        <f t="shared" si="128"/>
        <v>0</v>
      </c>
      <c r="AV384" s="129">
        <f t="shared" si="129"/>
        <v>0</v>
      </c>
      <c r="AW384" s="263">
        <f t="shared" si="140"/>
        <v>0</v>
      </c>
      <c r="AX384" s="262">
        <f t="shared" si="130"/>
        <v>0</v>
      </c>
      <c r="AY384" s="129">
        <f t="shared" si="131"/>
        <v>0</v>
      </c>
      <c r="AZ384" s="129">
        <f t="shared" si="141"/>
        <v>0</v>
      </c>
      <c r="BA384" s="263">
        <f>IFERROR(IF(VLOOKUP($D384,Listen!$A$2:$F$45,6,0)="Ja",AX384-MAX(AY384:AZ384),AX384-AY384),0)</f>
        <v>0</v>
      </c>
      <c r="BB384" s="262">
        <f t="shared" si="142"/>
        <v>0</v>
      </c>
      <c r="BC384" s="129">
        <f t="shared" si="132"/>
        <v>0</v>
      </c>
      <c r="BD384" s="129">
        <f t="shared" si="143"/>
        <v>0</v>
      </c>
      <c r="BE384" s="263">
        <f>IFERROR(IF(VLOOKUP($D384,Listen!$A$2:$F$45,6,0)="Ja",BB384-MAX(BC384:BD384),BB384-BC384),0)</f>
        <v>0</v>
      </c>
    </row>
    <row r="385" spans="1:57" x14ac:dyDescent="0.25">
      <c r="A385" s="189">
        <v>381</v>
      </c>
      <c r="B385" s="135" t="str">
        <f>IF(AND(E385&lt;&gt;0,D385&lt;&gt;0,F385&lt;&gt;0),IF(C385&lt;&gt;0,CONCATENATE(C385,"-AGr",VLOOKUP(D385,Listen!$A$2:$D$45,4,FALSE),"-",E385,"-",F385,),CONCATENATE("AGr",VLOOKUP(D385,Listen!$A$2:$D$45,4,FALSE),"-",E385,"-",F385)),"keine vollständige ID")</f>
        <v>keine vollständige ID</v>
      </c>
      <c r="C385" s="126"/>
      <c r="D385" s="275"/>
      <c r="E385" s="33"/>
      <c r="F385" s="130"/>
      <c r="G385" s="16"/>
      <c r="H385" s="16"/>
      <c r="I385" s="16"/>
      <c r="J385" s="16"/>
      <c r="K385" s="16"/>
      <c r="L385" s="94">
        <f>IF(E385&gt;A_Stammdaten!$B$10,0,G385+H385-J385)</f>
        <v>0</v>
      </c>
      <c r="M385" s="16"/>
      <c r="N385" s="16"/>
      <c r="O385" s="16"/>
      <c r="P385" s="54">
        <f t="shared" si="120"/>
        <v>0</v>
      </c>
      <c r="Q385" s="33"/>
      <c r="R385" s="33"/>
      <c r="S385" s="33"/>
      <c r="T385" s="33"/>
      <c r="U385" s="33"/>
      <c r="V385" s="33"/>
      <c r="W385" s="55" t="str">
        <f t="shared" si="121"/>
        <v>-</v>
      </c>
      <c r="X385" s="55" t="str">
        <f t="shared" si="122"/>
        <v>-</v>
      </c>
      <c r="Y385" s="55">
        <f>IF(ISBLANK($D385),0,VLOOKUP($D385,Listen!$A$2:$C$45,2,FALSE))</f>
        <v>0</v>
      </c>
      <c r="Z385" s="55">
        <f>IF(ISBLANK($D385),0,VLOOKUP($D385,Listen!$A$2:$C$45,3,FALSE))</f>
        <v>0</v>
      </c>
      <c r="AA385" s="45">
        <f t="shared" si="133"/>
        <v>0</v>
      </c>
      <c r="AB385" s="45">
        <f t="shared" si="133"/>
        <v>0</v>
      </c>
      <c r="AC385" s="45">
        <f>IFERROR(IF(OR($R385&lt;&gt;"Ja",VLOOKUP($D385,Listen!$A$2:$F$45,5,0)="Nein",E385&lt;IF(D385="LNG Anbindungsanlagen gemäß separater Festlegung",2022,2023)),$Y385,$W385),0)</f>
        <v>0</v>
      </c>
      <c r="AD385" s="45">
        <f>IFERROR(IF(OR($R385&lt;&gt;"Ja",VLOOKUP($D385,Listen!$A$2:$F$45,5,0)="Nein",E385&lt;IF(D385="LNG Anbindungsanlagen gemäß separater Festlegung",2022,2023)),$Y385,$W385),0)</f>
        <v>0</v>
      </c>
      <c r="AE385" s="45">
        <f>IFERROR(IF(OR($S385&lt;&gt;"Ja",VLOOKUP($D385,Listen!$A$2:$F$45,6,0)="Nein"),$Y385,$X385),0)</f>
        <v>0</v>
      </c>
      <c r="AF385" s="45">
        <f>IFERROR(IF(OR($S385&lt;&gt;"Ja",VLOOKUP($D385,Listen!$A$2:$F$45,6,0)="Nein"),$Y385,$X385),0)</f>
        <v>0</v>
      </c>
      <c r="AG385" s="45">
        <f>IFERROR(IF(OR($S385&lt;&gt;"Ja",VLOOKUP($D385,Listen!$A$2:$F$45,6,0)="Nein"),$Y385,$X385),0)</f>
        <v>0</v>
      </c>
      <c r="AH385" s="47">
        <f t="shared" si="134"/>
        <v>0</v>
      </c>
      <c r="AI385" s="122">
        <f>IFERROR(IF(VLOOKUP($D385,Listen!$A$2:$F$45,6,0)="Ja",MAX(BC385:BD385),D_SAV!$BC385),0)</f>
        <v>0</v>
      </c>
      <c r="AJ385" s="47">
        <f t="shared" si="135"/>
        <v>0</v>
      </c>
      <c r="AL385" s="262">
        <f t="shared" si="136"/>
        <v>0</v>
      </c>
      <c r="AM385" s="129">
        <f t="shared" si="123"/>
        <v>0</v>
      </c>
      <c r="AN385" s="263">
        <f t="shared" si="137"/>
        <v>0</v>
      </c>
      <c r="AO385" s="262">
        <f t="shared" si="124"/>
        <v>0</v>
      </c>
      <c r="AP385" s="129">
        <f t="shared" si="125"/>
        <v>0</v>
      </c>
      <c r="AQ385" s="263">
        <f t="shared" si="138"/>
        <v>0</v>
      </c>
      <c r="AR385" s="262">
        <f t="shared" si="126"/>
        <v>0</v>
      </c>
      <c r="AS385" s="129">
        <f t="shared" si="127"/>
        <v>0</v>
      </c>
      <c r="AT385" s="263">
        <f t="shared" si="139"/>
        <v>0</v>
      </c>
      <c r="AU385" s="262">
        <f t="shared" si="128"/>
        <v>0</v>
      </c>
      <c r="AV385" s="129">
        <f t="shared" si="129"/>
        <v>0</v>
      </c>
      <c r="AW385" s="263">
        <f t="shared" si="140"/>
        <v>0</v>
      </c>
      <c r="AX385" s="262">
        <f t="shared" si="130"/>
        <v>0</v>
      </c>
      <c r="AY385" s="129">
        <f t="shared" si="131"/>
        <v>0</v>
      </c>
      <c r="AZ385" s="129">
        <f t="shared" si="141"/>
        <v>0</v>
      </c>
      <c r="BA385" s="263">
        <f>IFERROR(IF(VLOOKUP($D385,Listen!$A$2:$F$45,6,0)="Ja",AX385-MAX(AY385:AZ385),AX385-AY385),0)</f>
        <v>0</v>
      </c>
      <c r="BB385" s="262">
        <f t="shared" si="142"/>
        <v>0</v>
      </c>
      <c r="BC385" s="129">
        <f t="shared" si="132"/>
        <v>0</v>
      </c>
      <c r="BD385" s="129">
        <f t="shared" si="143"/>
        <v>0</v>
      </c>
      <c r="BE385" s="263">
        <f>IFERROR(IF(VLOOKUP($D385,Listen!$A$2:$F$45,6,0)="Ja",BB385-MAX(BC385:BD385),BB385-BC385),0)</f>
        <v>0</v>
      </c>
    </row>
    <row r="386" spans="1:57" x14ac:dyDescent="0.25">
      <c r="A386" s="189">
        <v>382</v>
      </c>
      <c r="B386" s="135" t="str">
        <f>IF(AND(E386&lt;&gt;0,D386&lt;&gt;0,F386&lt;&gt;0),IF(C386&lt;&gt;0,CONCATENATE(C386,"-AGr",VLOOKUP(D386,Listen!$A$2:$D$45,4,FALSE),"-",E386,"-",F386,),CONCATENATE("AGr",VLOOKUP(D386,Listen!$A$2:$D$45,4,FALSE),"-",E386,"-",F386)),"keine vollständige ID")</f>
        <v>keine vollständige ID</v>
      </c>
      <c r="C386" s="126"/>
      <c r="D386" s="275"/>
      <c r="E386" s="33"/>
      <c r="F386" s="130"/>
      <c r="G386" s="16"/>
      <c r="H386" s="16"/>
      <c r="I386" s="16"/>
      <c r="J386" s="16"/>
      <c r="K386" s="16"/>
      <c r="L386" s="94">
        <f>IF(E386&gt;A_Stammdaten!$B$10,0,G386+H386-J386)</f>
        <v>0</v>
      </c>
      <c r="M386" s="16"/>
      <c r="N386" s="16"/>
      <c r="O386" s="16"/>
      <c r="P386" s="54">
        <f t="shared" si="120"/>
        <v>0</v>
      </c>
      <c r="Q386" s="33"/>
      <c r="R386" s="33"/>
      <c r="S386" s="33"/>
      <c r="T386" s="33"/>
      <c r="U386" s="33"/>
      <c r="V386" s="33"/>
      <c r="W386" s="55" t="str">
        <f t="shared" si="121"/>
        <v>-</v>
      </c>
      <c r="X386" s="55" t="str">
        <f t="shared" si="122"/>
        <v>-</v>
      </c>
      <c r="Y386" s="55">
        <f>IF(ISBLANK($D386),0,VLOOKUP($D386,Listen!$A$2:$C$45,2,FALSE))</f>
        <v>0</v>
      </c>
      <c r="Z386" s="55">
        <f>IF(ISBLANK($D386),0,VLOOKUP($D386,Listen!$A$2:$C$45,3,FALSE))</f>
        <v>0</v>
      </c>
      <c r="AA386" s="45">
        <f t="shared" si="133"/>
        <v>0</v>
      </c>
      <c r="AB386" s="45">
        <f t="shared" si="133"/>
        <v>0</v>
      </c>
      <c r="AC386" s="45">
        <f>IFERROR(IF(OR($R386&lt;&gt;"Ja",VLOOKUP($D386,Listen!$A$2:$F$45,5,0)="Nein",E386&lt;IF(D386="LNG Anbindungsanlagen gemäß separater Festlegung",2022,2023)),$Y386,$W386),0)</f>
        <v>0</v>
      </c>
      <c r="AD386" s="45">
        <f>IFERROR(IF(OR($R386&lt;&gt;"Ja",VLOOKUP($D386,Listen!$A$2:$F$45,5,0)="Nein",E386&lt;IF(D386="LNG Anbindungsanlagen gemäß separater Festlegung",2022,2023)),$Y386,$W386),0)</f>
        <v>0</v>
      </c>
      <c r="AE386" s="45">
        <f>IFERROR(IF(OR($S386&lt;&gt;"Ja",VLOOKUP($D386,Listen!$A$2:$F$45,6,0)="Nein"),$Y386,$X386),0)</f>
        <v>0</v>
      </c>
      <c r="AF386" s="45">
        <f>IFERROR(IF(OR($S386&lt;&gt;"Ja",VLOOKUP($D386,Listen!$A$2:$F$45,6,0)="Nein"),$Y386,$X386),0)</f>
        <v>0</v>
      </c>
      <c r="AG386" s="45">
        <f>IFERROR(IF(OR($S386&lt;&gt;"Ja",VLOOKUP($D386,Listen!$A$2:$F$45,6,0)="Nein"),$Y386,$X386),0)</f>
        <v>0</v>
      </c>
      <c r="AH386" s="47">
        <f t="shared" si="134"/>
        <v>0</v>
      </c>
      <c r="AI386" s="122">
        <f>IFERROR(IF(VLOOKUP($D386,Listen!$A$2:$F$45,6,0)="Ja",MAX(BC386:BD386),D_SAV!$BC386),0)</f>
        <v>0</v>
      </c>
      <c r="AJ386" s="47">
        <f t="shared" si="135"/>
        <v>0</v>
      </c>
      <c r="AL386" s="262">
        <f t="shared" si="136"/>
        <v>0</v>
      </c>
      <c r="AM386" s="129">
        <f t="shared" si="123"/>
        <v>0</v>
      </c>
      <c r="AN386" s="263">
        <f t="shared" si="137"/>
        <v>0</v>
      </c>
      <c r="AO386" s="262">
        <f t="shared" si="124"/>
        <v>0</v>
      </c>
      <c r="AP386" s="129">
        <f t="shared" si="125"/>
        <v>0</v>
      </c>
      <c r="AQ386" s="263">
        <f t="shared" si="138"/>
        <v>0</v>
      </c>
      <c r="AR386" s="262">
        <f t="shared" si="126"/>
        <v>0</v>
      </c>
      <c r="AS386" s="129">
        <f t="shared" si="127"/>
        <v>0</v>
      </c>
      <c r="AT386" s="263">
        <f t="shared" si="139"/>
        <v>0</v>
      </c>
      <c r="AU386" s="262">
        <f t="shared" si="128"/>
        <v>0</v>
      </c>
      <c r="AV386" s="129">
        <f t="shared" si="129"/>
        <v>0</v>
      </c>
      <c r="AW386" s="263">
        <f t="shared" si="140"/>
        <v>0</v>
      </c>
      <c r="AX386" s="262">
        <f t="shared" si="130"/>
        <v>0</v>
      </c>
      <c r="AY386" s="129">
        <f t="shared" si="131"/>
        <v>0</v>
      </c>
      <c r="AZ386" s="129">
        <f t="shared" si="141"/>
        <v>0</v>
      </c>
      <c r="BA386" s="263">
        <f>IFERROR(IF(VLOOKUP($D386,Listen!$A$2:$F$45,6,0)="Ja",AX386-MAX(AY386:AZ386),AX386-AY386),0)</f>
        <v>0</v>
      </c>
      <c r="BB386" s="262">
        <f t="shared" si="142"/>
        <v>0</v>
      </c>
      <c r="BC386" s="129">
        <f t="shared" si="132"/>
        <v>0</v>
      </c>
      <c r="BD386" s="129">
        <f t="shared" si="143"/>
        <v>0</v>
      </c>
      <c r="BE386" s="263">
        <f>IFERROR(IF(VLOOKUP($D386,Listen!$A$2:$F$45,6,0)="Ja",BB386-MAX(BC386:BD386),BB386-BC386),0)</f>
        <v>0</v>
      </c>
    </row>
    <row r="387" spans="1:57" x14ac:dyDescent="0.25">
      <c r="A387" s="189">
        <v>383</v>
      </c>
      <c r="B387" s="135" t="str">
        <f>IF(AND(E387&lt;&gt;0,D387&lt;&gt;0,F387&lt;&gt;0),IF(C387&lt;&gt;0,CONCATENATE(C387,"-AGr",VLOOKUP(D387,Listen!$A$2:$D$45,4,FALSE),"-",E387,"-",F387,),CONCATENATE("AGr",VLOOKUP(D387,Listen!$A$2:$D$45,4,FALSE),"-",E387,"-",F387)),"keine vollständige ID")</f>
        <v>keine vollständige ID</v>
      </c>
      <c r="C387" s="126"/>
      <c r="D387" s="275"/>
      <c r="E387" s="33"/>
      <c r="F387" s="130"/>
      <c r="G387" s="16"/>
      <c r="H387" s="16"/>
      <c r="I387" s="16"/>
      <c r="J387" s="16"/>
      <c r="K387" s="16"/>
      <c r="L387" s="94">
        <f>IF(E387&gt;A_Stammdaten!$B$10,0,G387+H387-J387)</f>
        <v>0</v>
      </c>
      <c r="M387" s="16"/>
      <c r="N387" s="16"/>
      <c r="O387" s="16"/>
      <c r="P387" s="54">
        <f t="shared" si="120"/>
        <v>0</v>
      </c>
      <c r="Q387" s="33"/>
      <c r="R387" s="33"/>
      <c r="S387" s="33"/>
      <c r="T387" s="33"/>
      <c r="U387" s="33"/>
      <c r="V387" s="33"/>
      <c r="W387" s="55" t="str">
        <f t="shared" si="121"/>
        <v>-</v>
      </c>
      <c r="X387" s="55" t="str">
        <f t="shared" si="122"/>
        <v>-</v>
      </c>
      <c r="Y387" s="55">
        <f>IF(ISBLANK($D387),0,VLOOKUP($D387,Listen!$A$2:$C$45,2,FALSE))</f>
        <v>0</v>
      </c>
      <c r="Z387" s="55">
        <f>IF(ISBLANK($D387),0,VLOOKUP($D387,Listen!$A$2:$C$45,3,FALSE))</f>
        <v>0</v>
      </c>
      <c r="AA387" s="45">
        <f t="shared" si="133"/>
        <v>0</v>
      </c>
      <c r="AB387" s="45">
        <f t="shared" si="133"/>
        <v>0</v>
      </c>
      <c r="AC387" s="45">
        <f>IFERROR(IF(OR($R387&lt;&gt;"Ja",VLOOKUP($D387,Listen!$A$2:$F$45,5,0)="Nein",E387&lt;IF(D387="LNG Anbindungsanlagen gemäß separater Festlegung",2022,2023)),$Y387,$W387),0)</f>
        <v>0</v>
      </c>
      <c r="AD387" s="45">
        <f>IFERROR(IF(OR($R387&lt;&gt;"Ja",VLOOKUP($D387,Listen!$A$2:$F$45,5,0)="Nein",E387&lt;IF(D387="LNG Anbindungsanlagen gemäß separater Festlegung",2022,2023)),$Y387,$W387),0)</f>
        <v>0</v>
      </c>
      <c r="AE387" s="45">
        <f>IFERROR(IF(OR($S387&lt;&gt;"Ja",VLOOKUP($D387,Listen!$A$2:$F$45,6,0)="Nein"),$Y387,$X387),0)</f>
        <v>0</v>
      </c>
      <c r="AF387" s="45">
        <f>IFERROR(IF(OR($S387&lt;&gt;"Ja",VLOOKUP($D387,Listen!$A$2:$F$45,6,0)="Nein"),$Y387,$X387),0)</f>
        <v>0</v>
      </c>
      <c r="AG387" s="45">
        <f>IFERROR(IF(OR($S387&lt;&gt;"Ja",VLOOKUP($D387,Listen!$A$2:$F$45,6,0)="Nein"),$Y387,$X387),0)</f>
        <v>0</v>
      </c>
      <c r="AH387" s="47">
        <f t="shared" si="134"/>
        <v>0</v>
      </c>
      <c r="AI387" s="122">
        <f>IFERROR(IF(VLOOKUP($D387,Listen!$A$2:$F$45,6,0)="Ja",MAX(BC387:BD387),D_SAV!$BC387),0)</f>
        <v>0</v>
      </c>
      <c r="AJ387" s="47">
        <f t="shared" si="135"/>
        <v>0</v>
      </c>
      <c r="AL387" s="262">
        <f t="shared" si="136"/>
        <v>0</v>
      </c>
      <c r="AM387" s="129">
        <f t="shared" si="123"/>
        <v>0</v>
      </c>
      <c r="AN387" s="263">
        <f t="shared" si="137"/>
        <v>0</v>
      </c>
      <c r="AO387" s="262">
        <f t="shared" si="124"/>
        <v>0</v>
      </c>
      <c r="AP387" s="129">
        <f t="shared" si="125"/>
        <v>0</v>
      </c>
      <c r="AQ387" s="263">
        <f t="shared" si="138"/>
        <v>0</v>
      </c>
      <c r="AR387" s="262">
        <f t="shared" si="126"/>
        <v>0</v>
      </c>
      <c r="AS387" s="129">
        <f t="shared" si="127"/>
        <v>0</v>
      </c>
      <c r="AT387" s="263">
        <f t="shared" si="139"/>
        <v>0</v>
      </c>
      <c r="AU387" s="262">
        <f t="shared" si="128"/>
        <v>0</v>
      </c>
      <c r="AV387" s="129">
        <f t="shared" si="129"/>
        <v>0</v>
      </c>
      <c r="AW387" s="263">
        <f t="shared" si="140"/>
        <v>0</v>
      </c>
      <c r="AX387" s="262">
        <f t="shared" si="130"/>
        <v>0</v>
      </c>
      <c r="AY387" s="129">
        <f t="shared" si="131"/>
        <v>0</v>
      </c>
      <c r="AZ387" s="129">
        <f t="shared" si="141"/>
        <v>0</v>
      </c>
      <c r="BA387" s="263">
        <f>IFERROR(IF(VLOOKUP($D387,Listen!$A$2:$F$45,6,0)="Ja",AX387-MAX(AY387:AZ387),AX387-AY387),0)</f>
        <v>0</v>
      </c>
      <c r="BB387" s="262">
        <f t="shared" si="142"/>
        <v>0</v>
      </c>
      <c r="BC387" s="129">
        <f t="shared" si="132"/>
        <v>0</v>
      </c>
      <c r="BD387" s="129">
        <f t="shared" si="143"/>
        <v>0</v>
      </c>
      <c r="BE387" s="263">
        <f>IFERROR(IF(VLOOKUP($D387,Listen!$A$2:$F$45,6,0)="Ja",BB387-MAX(BC387:BD387),BB387-BC387),0)</f>
        <v>0</v>
      </c>
    </row>
    <row r="388" spans="1:57" x14ac:dyDescent="0.25">
      <c r="A388" s="189">
        <v>384</v>
      </c>
      <c r="B388" s="135" t="str">
        <f>IF(AND(E388&lt;&gt;0,D388&lt;&gt;0,F388&lt;&gt;0),IF(C388&lt;&gt;0,CONCATENATE(C388,"-AGr",VLOOKUP(D388,Listen!$A$2:$D$45,4,FALSE),"-",E388,"-",F388,),CONCATENATE("AGr",VLOOKUP(D388,Listen!$A$2:$D$45,4,FALSE),"-",E388,"-",F388)),"keine vollständige ID")</f>
        <v>keine vollständige ID</v>
      </c>
      <c r="C388" s="126"/>
      <c r="D388" s="275"/>
      <c r="E388" s="33"/>
      <c r="F388" s="130"/>
      <c r="G388" s="16"/>
      <c r="H388" s="16"/>
      <c r="I388" s="16"/>
      <c r="J388" s="16"/>
      <c r="K388" s="16"/>
      <c r="L388" s="94">
        <f>IF(E388&gt;A_Stammdaten!$B$10,0,G388+H388-J388)</f>
        <v>0</v>
      </c>
      <c r="M388" s="16"/>
      <c r="N388" s="16"/>
      <c r="O388" s="16"/>
      <c r="P388" s="54">
        <f t="shared" si="120"/>
        <v>0</v>
      </c>
      <c r="Q388" s="33"/>
      <c r="R388" s="33"/>
      <c r="S388" s="33"/>
      <c r="T388" s="33"/>
      <c r="U388" s="33"/>
      <c r="V388" s="33"/>
      <c r="W388" s="55" t="str">
        <f t="shared" si="121"/>
        <v>-</v>
      </c>
      <c r="X388" s="55" t="str">
        <f t="shared" si="122"/>
        <v>-</v>
      </c>
      <c r="Y388" s="55">
        <f>IF(ISBLANK($D388),0,VLOOKUP($D388,Listen!$A$2:$C$45,2,FALSE))</f>
        <v>0</v>
      </c>
      <c r="Z388" s="55">
        <f>IF(ISBLANK($D388),0,VLOOKUP($D388,Listen!$A$2:$C$45,3,FALSE))</f>
        <v>0</v>
      </c>
      <c r="AA388" s="45">
        <f t="shared" si="133"/>
        <v>0</v>
      </c>
      <c r="AB388" s="45">
        <f t="shared" si="133"/>
        <v>0</v>
      </c>
      <c r="AC388" s="45">
        <f>IFERROR(IF(OR($R388&lt;&gt;"Ja",VLOOKUP($D388,Listen!$A$2:$F$45,5,0)="Nein",E388&lt;IF(D388="LNG Anbindungsanlagen gemäß separater Festlegung",2022,2023)),$Y388,$W388),0)</f>
        <v>0</v>
      </c>
      <c r="AD388" s="45">
        <f>IFERROR(IF(OR($R388&lt;&gt;"Ja",VLOOKUP($D388,Listen!$A$2:$F$45,5,0)="Nein",E388&lt;IF(D388="LNG Anbindungsanlagen gemäß separater Festlegung",2022,2023)),$Y388,$W388),0)</f>
        <v>0</v>
      </c>
      <c r="AE388" s="45">
        <f>IFERROR(IF(OR($S388&lt;&gt;"Ja",VLOOKUP($D388,Listen!$A$2:$F$45,6,0)="Nein"),$Y388,$X388),0)</f>
        <v>0</v>
      </c>
      <c r="AF388" s="45">
        <f>IFERROR(IF(OR($S388&lt;&gt;"Ja",VLOOKUP($D388,Listen!$A$2:$F$45,6,0)="Nein"),$Y388,$X388),0)</f>
        <v>0</v>
      </c>
      <c r="AG388" s="45">
        <f>IFERROR(IF(OR($S388&lt;&gt;"Ja",VLOOKUP($D388,Listen!$A$2:$F$45,6,0)="Nein"),$Y388,$X388),0)</f>
        <v>0</v>
      </c>
      <c r="AH388" s="47">
        <f t="shared" si="134"/>
        <v>0</v>
      </c>
      <c r="AI388" s="122">
        <f>IFERROR(IF(VLOOKUP($D388,Listen!$A$2:$F$45,6,0)="Ja",MAX(BC388:BD388),D_SAV!$BC388),0)</f>
        <v>0</v>
      </c>
      <c r="AJ388" s="47">
        <f t="shared" si="135"/>
        <v>0</v>
      </c>
      <c r="AL388" s="262">
        <f t="shared" si="136"/>
        <v>0</v>
      </c>
      <c r="AM388" s="129">
        <f t="shared" si="123"/>
        <v>0</v>
      </c>
      <c r="AN388" s="263">
        <f t="shared" si="137"/>
        <v>0</v>
      </c>
      <c r="AO388" s="262">
        <f t="shared" si="124"/>
        <v>0</v>
      </c>
      <c r="AP388" s="129">
        <f t="shared" si="125"/>
        <v>0</v>
      </c>
      <c r="AQ388" s="263">
        <f t="shared" si="138"/>
        <v>0</v>
      </c>
      <c r="AR388" s="262">
        <f t="shared" si="126"/>
        <v>0</v>
      </c>
      <c r="AS388" s="129">
        <f t="shared" si="127"/>
        <v>0</v>
      </c>
      <c r="AT388" s="263">
        <f t="shared" si="139"/>
        <v>0</v>
      </c>
      <c r="AU388" s="262">
        <f t="shared" si="128"/>
        <v>0</v>
      </c>
      <c r="AV388" s="129">
        <f t="shared" si="129"/>
        <v>0</v>
      </c>
      <c r="AW388" s="263">
        <f t="shared" si="140"/>
        <v>0</v>
      </c>
      <c r="AX388" s="262">
        <f t="shared" si="130"/>
        <v>0</v>
      </c>
      <c r="AY388" s="129">
        <f t="shared" si="131"/>
        <v>0</v>
      </c>
      <c r="AZ388" s="129">
        <f t="shared" si="141"/>
        <v>0</v>
      </c>
      <c r="BA388" s="263">
        <f>IFERROR(IF(VLOOKUP($D388,Listen!$A$2:$F$45,6,0)="Ja",AX388-MAX(AY388:AZ388),AX388-AY388),0)</f>
        <v>0</v>
      </c>
      <c r="BB388" s="262">
        <f t="shared" si="142"/>
        <v>0</v>
      </c>
      <c r="BC388" s="129">
        <f t="shared" si="132"/>
        <v>0</v>
      </c>
      <c r="BD388" s="129">
        <f t="shared" si="143"/>
        <v>0</v>
      </c>
      <c r="BE388" s="263">
        <f>IFERROR(IF(VLOOKUP($D388,Listen!$A$2:$F$45,6,0)="Ja",BB388-MAX(BC388:BD388),BB388-BC388),0)</f>
        <v>0</v>
      </c>
    </row>
    <row r="389" spans="1:57" x14ac:dyDescent="0.25">
      <c r="A389" s="189">
        <v>385</v>
      </c>
      <c r="B389" s="135" t="str">
        <f>IF(AND(E389&lt;&gt;0,D389&lt;&gt;0,F389&lt;&gt;0),IF(C389&lt;&gt;0,CONCATENATE(C389,"-AGr",VLOOKUP(D389,Listen!$A$2:$D$45,4,FALSE),"-",E389,"-",F389,),CONCATENATE("AGr",VLOOKUP(D389,Listen!$A$2:$D$45,4,FALSE),"-",E389,"-",F389)),"keine vollständige ID")</f>
        <v>keine vollständige ID</v>
      </c>
      <c r="C389" s="126"/>
      <c r="D389" s="275"/>
      <c r="E389" s="33"/>
      <c r="F389" s="130"/>
      <c r="G389" s="16"/>
      <c r="H389" s="16"/>
      <c r="I389" s="16"/>
      <c r="J389" s="16"/>
      <c r="K389" s="16"/>
      <c r="L389" s="94">
        <f>IF(E389&gt;A_Stammdaten!$B$10,0,G389+H389-J389)</f>
        <v>0</v>
      </c>
      <c r="M389" s="16"/>
      <c r="N389" s="16"/>
      <c r="O389" s="16"/>
      <c r="P389" s="54">
        <f t="shared" ref="P389:P452" si="144">L389-SUM(M389:O389)</f>
        <v>0</v>
      </c>
      <c r="Q389" s="33"/>
      <c r="R389" s="33"/>
      <c r="S389" s="33"/>
      <c r="T389" s="33"/>
      <c r="U389" s="33"/>
      <c r="V389" s="33"/>
      <c r="W389" s="55" t="str">
        <f t="shared" ref="W389:W452" si="145">IF($R389="Ja",MIN(2044-$E389+1,Y389),"-")</f>
        <v>-</v>
      </c>
      <c r="X389" s="55" t="str">
        <f t="shared" ref="X389:X452" si="146">IF($V389="","-",MIN($V389-$E389+1,Y389))</f>
        <v>-</v>
      </c>
      <c r="Y389" s="55">
        <f>IF(ISBLANK($D389),0,VLOOKUP($D389,Listen!$A$2:$C$45,2,FALSE))</f>
        <v>0</v>
      </c>
      <c r="Z389" s="55">
        <f>IF(ISBLANK($D389),0,VLOOKUP($D389,Listen!$A$2:$C$45,3,FALSE))</f>
        <v>0</v>
      </c>
      <c r="AA389" s="45">
        <f t="shared" si="133"/>
        <v>0</v>
      </c>
      <c r="AB389" s="45">
        <f t="shared" si="133"/>
        <v>0</v>
      </c>
      <c r="AC389" s="45">
        <f>IFERROR(IF(OR($R389&lt;&gt;"Ja",VLOOKUP($D389,Listen!$A$2:$F$45,5,0)="Nein",E389&lt;IF(D389="LNG Anbindungsanlagen gemäß separater Festlegung",2022,2023)),$Y389,$W389),0)</f>
        <v>0</v>
      </c>
      <c r="AD389" s="45">
        <f>IFERROR(IF(OR($R389&lt;&gt;"Ja",VLOOKUP($D389,Listen!$A$2:$F$45,5,0)="Nein",E389&lt;IF(D389="LNG Anbindungsanlagen gemäß separater Festlegung",2022,2023)),$Y389,$W389),0)</f>
        <v>0</v>
      </c>
      <c r="AE389" s="45">
        <f>IFERROR(IF(OR($S389&lt;&gt;"Ja",VLOOKUP($D389,Listen!$A$2:$F$45,6,0)="Nein"),$Y389,$X389),0)</f>
        <v>0</v>
      </c>
      <c r="AF389" s="45">
        <f>IFERROR(IF(OR($S389&lt;&gt;"Ja",VLOOKUP($D389,Listen!$A$2:$F$45,6,0)="Nein"),$Y389,$X389),0)</f>
        <v>0</v>
      </c>
      <c r="AG389" s="45">
        <f>IFERROR(IF(OR($S389&lt;&gt;"Ja",VLOOKUP($D389,Listen!$A$2:$F$45,6,0)="Nein"),$Y389,$X389),0)</f>
        <v>0</v>
      </c>
      <c r="AH389" s="47">
        <f t="shared" si="134"/>
        <v>0</v>
      </c>
      <c r="AI389" s="122">
        <f>IFERROR(IF(VLOOKUP($D389,Listen!$A$2:$F$45,6,0)="Ja",MAX(BC389:BD389),D_SAV!$BC389),0)</f>
        <v>0</v>
      </c>
      <c r="AJ389" s="47">
        <f t="shared" si="135"/>
        <v>0</v>
      </c>
      <c r="AL389" s="262">
        <f t="shared" si="136"/>
        <v>0</v>
      </c>
      <c r="AM389" s="129">
        <f t="shared" ref="AM389:AM452" si="147">IF(AL389=0,0,IF($AA389-(AL$3-$E389)&lt;=0,AL389,AL389/($AA389-(AL$3-$E389))))</f>
        <v>0</v>
      </c>
      <c r="AN389" s="263">
        <f t="shared" si="137"/>
        <v>0</v>
      </c>
      <c r="AO389" s="262">
        <f t="shared" ref="AO389:AO452" si="148">AN389+IF($E389=AO$3,$P389,0)</f>
        <v>0</v>
      </c>
      <c r="AP389" s="129">
        <f t="shared" ref="AP389:AP452" si="149">IF(AO389=0,0,IF($AB389-(AO$3-$E389)&lt;=0,AO389,AO389/($AB389-(AO$3-$E389))))</f>
        <v>0</v>
      </c>
      <c r="AQ389" s="263">
        <f t="shared" si="138"/>
        <v>0</v>
      </c>
      <c r="AR389" s="262">
        <f t="shared" ref="AR389:AR452" si="150">AQ389+IF($E389=AR$3,$P389,0)</f>
        <v>0</v>
      </c>
      <c r="AS389" s="129">
        <f t="shared" ref="AS389:AS452" si="151">IF(AR389=0,0,IF($AC389-(AR$3-$E389)&lt;=0,AR389,AR389/($AC389-(AR$3-$E389))))</f>
        <v>0</v>
      </c>
      <c r="AT389" s="263">
        <f t="shared" si="139"/>
        <v>0</v>
      </c>
      <c r="AU389" s="262">
        <f t="shared" ref="AU389:AU452" si="152">AT389+IF($E389=AU$3,$P389,0)</f>
        <v>0</v>
      </c>
      <c r="AV389" s="129">
        <f t="shared" ref="AV389:AV452" si="153">IF(AU389=0,0,IF($AD389-(AU$3-$E389)&lt;=0,AU389,AU389/($AD389-(AU$3-$E389))))</f>
        <v>0</v>
      </c>
      <c r="AW389" s="263">
        <f t="shared" si="140"/>
        <v>0</v>
      </c>
      <c r="AX389" s="262">
        <f t="shared" ref="AX389:AX452" si="154">AW389+IF($E389=AX$3,$P389,0)</f>
        <v>0</v>
      </c>
      <c r="AY389" s="129">
        <f t="shared" ref="AY389:AY452" si="155">IF(AX389=0,0,IF($AE389-(AX$3-$E389)&lt;=0,AX389,AX389/($AE389-(AX$3-$E389))))</f>
        <v>0</v>
      </c>
      <c r="AZ389" s="129">
        <f t="shared" si="141"/>
        <v>0</v>
      </c>
      <c r="BA389" s="263">
        <f>IFERROR(IF(VLOOKUP($D389,Listen!$A$2:$F$45,6,0)="Ja",AX389-MAX(AY389:AZ389),AX389-AY389),0)</f>
        <v>0</v>
      </c>
      <c r="BB389" s="262">
        <f t="shared" si="142"/>
        <v>0</v>
      </c>
      <c r="BC389" s="129">
        <f t="shared" ref="BC389:BC452" si="156">IF(BB389=0,0,IF($AE389-(BB$3-$E389)&lt;=0,BB389,BB389/($AE389-(BB$3-$E389))))</f>
        <v>0</v>
      </c>
      <c r="BD389" s="129">
        <f t="shared" si="143"/>
        <v>0</v>
      </c>
      <c r="BE389" s="263">
        <f>IFERROR(IF(VLOOKUP($D389,Listen!$A$2:$F$45,6,0)="Ja",BB389-MAX(BC389:BD389),BB389-BC389),0)</f>
        <v>0</v>
      </c>
    </row>
    <row r="390" spans="1:57" x14ac:dyDescent="0.25">
      <c r="A390" s="189">
        <v>386</v>
      </c>
      <c r="B390" s="135" t="str">
        <f>IF(AND(E390&lt;&gt;0,D390&lt;&gt;0,F390&lt;&gt;0),IF(C390&lt;&gt;0,CONCATENATE(C390,"-AGr",VLOOKUP(D390,Listen!$A$2:$D$45,4,FALSE),"-",E390,"-",F390,),CONCATENATE("AGr",VLOOKUP(D390,Listen!$A$2:$D$45,4,FALSE),"-",E390,"-",F390)),"keine vollständige ID")</f>
        <v>keine vollständige ID</v>
      </c>
      <c r="C390" s="126"/>
      <c r="D390" s="275"/>
      <c r="E390" s="33"/>
      <c r="F390" s="130"/>
      <c r="G390" s="16"/>
      <c r="H390" s="16"/>
      <c r="I390" s="16"/>
      <c r="J390" s="16"/>
      <c r="K390" s="16"/>
      <c r="L390" s="94">
        <f>IF(E390&gt;A_Stammdaten!$B$10,0,G390+H390-J390)</f>
        <v>0</v>
      </c>
      <c r="M390" s="16"/>
      <c r="N390" s="16"/>
      <c r="O390" s="16"/>
      <c r="P390" s="54">
        <f t="shared" si="144"/>
        <v>0</v>
      </c>
      <c r="Q390" s="33"/>
      <c r="R390" s="33"/>
      <c r="S390" s="33"/>
      <c r="T390" s="33"/>
      <c r="U390" s="33"/>
      <c r="V390" s="33"/>
      <c r="W390" s="55" t="str">
        <f t="shared" si="145"/>
        <v>-</v>
      </c>
      <c r="X390" s="55" t="str">
        <f t="shared" si="146"/>
        <v>-</v>
      </c>
      <c r="Y390" s="55">
        <f>IF(ISBLANK($D390),0,VLOOKUP($D390,Listen!$A$2:$C$45,2,FALSE))</f>
        <v>0</v>
      </c>
      <c r="Z390" s="55">
        <f>IF(ISBLANK($D390),0,VLOOKUP($D390,Listen!$A$2:$C$45,3,FALSE))</f>
        <v>0</v>
      </c>
      <c r="AA390" s="45">
        <f t="shared" ref="AA390:AB453" si="157">IFERROR($Y390,0)</f>
        <v>0</v>
      </c>
      <c r="AB390" s="45">
        <f t="shared" si="157"/>
        <v>0</v>
      </c>
      <c r="AC390" s="45">
        <f>IFERROR(IF(OR($R390&lt;&gt;"Ja",VLOOKUP($D390,Listen!$A$2:$F$45,5,0)="Nein",E390&lt;IF(D390="LNG Anbindungsanlagen gemäß separater Festlegung",2022,2023)),$Y390,$W390),0)</f>
        <v>0</v>
      </c>
      <c r="AD390" s="45">
        <f>IFERROR(IF(OR($R390&lt;&gt;"Ja",VLOOKUP($D390,Listen!$A$2:$F$45,5,0)="Nein",E390&lt;IF(D390="LNG Anbindungsanlagen gemäß separater Festlegung",2022,2023)),$Y390,$W390),0)</f>
        <v>0</v>
      </c>
      <c r="AE390" s="45">
        <f>IFERROR(IF(OR($S390&lt;&gt;"Ja",VLOOKUP($D390,Listen!$A$2:$F$45,6,0)="Nein"),$Y390,$X390),0)</f>
        <v>0</v>
      </c>
      <c r="AF390" s="45">
        <f>IFERROR(IF(OR($S390&lt;&gt;"Ja",VLOOKUP($D390,Listen!$A$2:$F$45,6,0)="Nein"),$Y390,$X390),0)</f>
        <v>0</v>
      </c>
      <c r="AG390" s="45">
        <f>IFERROR(IF(OR($S390&lt;&gt;"Ja",VLOOKUP($D390,Listen!$A$2:$F$45,6,0)="Nein"),$Y390,$X390),0)</f>
        <v>0</v>
      </c>
      <c r="AH390" s="47">
        <f t="shared" ref="AH390:AH453" si="158">BB390</f>
        <v>0</v>
      </c>
      <c r="AI390" s="122">
        <f>IFERROR(IF(VLOOKUP($D390,Listen!$A$2:$F$45,6,0)="Ja",MAX(BC390:BD390),D_SAV!$BC390),0)</f>
        <v>0</v>
      </c>
      <c r="AJ390" s="47">
        <f t="shared" ref="AJ390:AJ453" si="159">BE390</f>
        <v>0</v>
      </c>
      <c r="AL390" s="262">
        <f t="shared" ref="AL390:AL453" si="160">IF($E390=AL$3,$P390,0)</f>
        <v>0</v>
      </c>
      <c r="AM390" s="129">
        <f t="shared" si="147"/>
        <v>0</v>
      </c>
      <c r="AN390" s="263">
        <f t="shared" ref="AN390:AN453" si="161">AL390-AM390</f>
        <v>0</v>
      </c>
      <c r="AO390" s="262">
        <f t="shared" si="148"/>
        <v>0</v>
      </c>
      <c r="AP390" s="129">
        <f t="shared" si="149"/>
        <v>0</v>
      </c>
      <c r="AQ390" s="263">
        <f t="shared" ref="AQ390:AQ453" si="162">AO390-AP390</f>
        <v>0</v>
      </c>
      <c r="AR390" s="262">
        <f t="shared" si="150"/>
        <v>0</v>
      </c>
      <c r="AS390" s="129">
        <f t="shared" si="151"/>
        <v>0</v>
      </c>
      <c r="AT390" s="263">
        <f t="shared" ref="AT390:AT453" si="163">AR390-AS390</f>
        <v>0</v>
      </c>
      <c r="AU390" s="262">
        <f t="shared" si="152"/>
        <v>0</v>
      </c>
      <c r="AV390" s="129">
        <f t="shared" si="153"/>
        <v>0</v>
      </c>
      <c r="AW390" s="263">
        <f t="shared" ref="AW390:AW453" si="164">AU390-AV390</f>
        <v>0</v>
      </c>
      <c r="AX390" s="262">
        <f t="shared" si="154"/>
        <v>0</v>
      </c>
      <c r="AY390" s="129">
        <f t="shared" si="155"/>
        <v>0</v>
      </c>
      <c r="AZ390" s="129">
        <f t="shared" ref="AZ390:AZ453" si="165">AX390*$U390/100</f>
        <v>0</v>
      </c>
      <c r="BA390" s="263">
        <f>IFERROR(IF(VLOOKUP($D390,Listen!$A$2:$F$45,6,0)="Ja",AX390-MAX(AY390:AZ390),AX390-AY390),0)</f>
        <v>0</v>
      </c>
      <c r="BB390" s="262">
        <f t="shared" ref="BB390:BB453" si="166">IF(E390=$BB$3,P390,Q390)</f>
        <v>0</v>
      </c>
      <c r="BC390" s="129">
        <f t="shared" si="156"/>
        <v>0</v>
      </c>
      <c r="BD390" s="129">
        <f t="shared" ref="BD390:BD453" si="167">BB390*$U390/100</f>
        <v>0</v>
      </c>
      <c r="BE390" s="263">
        <f>IFERROR(IF(VLOOKUP($D390,Listen!$A$2:$F$45,6,0)="Ja",BB390-MAX(BC390:BD390),BB390-BC390),0)</f>
        <v>0</v>
      </c>
    </row>
    <row r="391" spans="1:57" x14ac:dyDescent="0.25">
      <c r="A391" s="189">
        <v>387</v>
      </c>
      <c r="B391" s="135" t="str">
        <f>IF(AND(E391&lt;&gt;0,D391&lt;&gt;0,F391&lt;&gt;0),IF(C391&lt;&gt;0,CONCATENATE(C391,"-AGr",VLOOKUP(D391,Listen!$A$2:$D$45,4,FALSE),"-",E391,"-",F391,),CONCATENATE("AGr",VLOOKUP(D391,Listen!$A$2:$D$45,4,FALSE),"-",E391,"-",F391)),"keine vollständige ID")</f>
        <v>keine vollständige ID</v>
      </c>
      <c r="C391" s="126"/>
      <c r="D391" s="275"/>
      <c r="E391" s="33"/>
      <c r="F391" s="130"/>
      <c r="G391" s="16"/>
      <c r="H391" s="16"/>
      <c r="I391" s="16"/>
      <c r="J391" s="16"/>
      <c r="K391" s="16"/>
      <c r="L391" s="94">
        <f>IF(E391&gt;A_Stammdaten!$B$10,0,G391+H391-J391)</f>
        <v>0</v>
      </c>
      <c r="M391" s="16"/>
      <c r="N391" s="16"/>
      <c r="O391" s="16"/>
      <c r="P391" s="54">
        <f t="shared" si="144"/>
        <v>0</v>
      </c>
      <c r="Q391" s="33"/>
      <c r="R391" s="33"/>
      <c r="S391" s="33"/>
      <c r="T391" s="33"/>
      <c r="U391" s="33"/>
      <c r="V391" s="33"/>
      <c r="W391" s="55" t="str">
        <f t="shared" si="145"/>
        <v>-</v>
      </c>
      <c r="X391" s="55" t="str">
        <f t="shared" si="146"/>
        <v>-</v>
      </c>
      <c r="Y391" s="55">
        <f>IF(ISBLANK($D391),0,VLOOKUP($D391,Listen!$A$2:$C$45,2,FALSE))</f>
        <v>0</v>
      </c>
      <c r="Z391" s="55">
        <f>IF(ISBLANK($D391),0,VLOOKUP($D391,Listen!$A$2:$C$45,3,FALSE))</f>
        <v>0</v>
      </c>
      <c r="AA391" s="45">
        <f t="shared" si="157"/>
        <v>0</v>
      </c>
      <c r="AB391" s="45">
        <f t="shared" si="157"/>
        <v>0</v>
      </c>
      <c r="AC391" s="45">
        <f>IFERROR(IF(OR($R391&lt;&gt;"Ja",VLOOKUP($D391,Listen!$A$2:$F$45,5,0)="Nein",E391&lt;IF(D391="LNG Anbindungsanlagen gemäß separater Festlegung",2022,2023)),$Y391,$W391),0)</f>
        <v>0</v>
      </c>
      <c r="AD391" s="45">
        <f>IFERROR(IF(OR($R391&lt;&gt;"Ja",VLOOKUP($D391,Listen!$A$2:$F$45,5,0)="Nein",E391&lt;IF(D391="LNG Anbindungsanlagen gemäß separater Festlegung",2022,2023)),$Y391,$W391),0)</f>
        <v>0</v>
      </c>
      <c r="AE391" s="45">
        <f>IFERROR(IF(OR($S391&lt;&gt;"Ja",VLOOKUP($D391,Listen!$A$2:$F$45,6,0)="Nein"),$Y391,$X391),0)</f>
        <v>0</v>
      </c>
      <c r="AF391" s="45">
        <f>IFERROR(IF(OR($S391&lt;&gt;"Ja",VLOOKUP($D391,Listen!$A$2:$F$45,6,0)="Nein"),$Y391,$X391),0)</f>
        <v>0</v>
      </c>
      <c r="AG391" s="45">
        <f>IFERROR(IF(OR($S391&lt;&gt;"Ja",VLOOKUP($D391,Listen!$A$2:$F$45,6,0)="Nein"),$Y391,$X391),0)</f>
        <v>0</v>
      </c>
      <c r="AH391" s="47">
        <f t="shared" si="158"/>
        <v>0</v>
      </c>
      <c r="AI391" s="122">
        <f>IFERROR(IF(VLOOKUP($D391,Listen!$A$2:$F$45,6,0)="Ja",MAX(BC391:BD391),D_SAV!$BC391),0)</f>
        <v>0</v>
      </c>
      <c r="AJ391" s="47">
        <f t="shared" si="159"/>
        <v>0</v>
      </c>
      <c r="AL391" s="262">
        <f t="shared" si="160"/>
        <v>0</v>
      </c>
      <c r="AM391" s="129">
        <f t="shared" si="147"/>
        <v>0</v>
      </c>
      <c r="AN391" s="263">
        <f t="shared" si="161"/>
        <v>0</v>
      </c>
      <c r="AO391" s="262">
        <f t="shared" si="148"/>
        <v>0</v>
      </c>
      <c r="AP391" s="129">
        <f t="shared" si="149"/>
        <v>0</v>
      </c>
      <c r="AQ391" s="263">
        <f t="shared" si="162"/>
        <v>0</v>
      </c>
      <c r="AR391" s="262">
        <f t="shared" si="150"/>
        <v>0</v>
      </c>
      <c r="AS391" s="129">
        <f t="shared" si="151"/>
        <v>0</v>
      </c>
      <c r="AT391" s="263">
        <f t="shared" si="163"/>
        <v>0</v>
      </c>
      <c r="AU391" s="262">
        <f t="shared" si="152"/>
        <v>0</v>
      </c>
      <c r="AV391" s="129">
        <f t="shared" si="153"/>
        <v>0</v>
      </c>
      <c r="AW391" s="263">
        <f t="shared" si="164"/>
        <v>0</v>
      </c>
      <c r="AX391" s="262">
        <f t="shared" si="154"/>
        <v>0</v>
      </c>
      <c r="AY391" s="129">
        <f t="shared" si="155"/>
        <v>0</v>
      </c>
      <c r="AZ391" s="129">
        <f t="shared" si="165"/>
        <v>0</v>
      </c>
      <c r="BA391" s="263">
        <f>IFERROR(IF(VLOOKUP($D391,Listen!$A$2:$F$45,6,0)="Ja",AX391-MAX(AY391:AZ391),AX391-AY391),0)</f>
        <v>0</v>
      </c>
      <c r="BB391" s="262">
        <f t="shared" si="166"/>
        <v>0</v>
      </c>
      <c r="BC391" s="129">
        <f t="shared" si="156"/>
        <v>0</v>
      </c>
      <c r="BD391" s="129">
        <f t="shared" si="167"/>
        <v>0</v>
      </c>
      <c r="BE391" s="263">
        <f>IFERROR(IF(VLOOKUP($D391,Listen!$A$2:$F$45,6,0)="Ja",BB391-MAX(BC391:BD391),BB391-BC391),0)</f>
        <v>0</v>
      </c>
    </row>
    <row r="392" spans="1:57" x14ac:dyDescent="0.25">
      <c r="A392" s="189">
        <v>388</v>
      </c>
      <c r="B392" s="135" t="str">
        <f>IF(AND(E392&lt;&gt;0,D392&lt;&gt;0,F392&lt;&gt;0),IF(C392&lt;&gt;0,CONCATENATE(C392,"-AGr",VLOOKUP(D392,Listen!$A$2:$D$45,4,FALSE),"-",E392,"-",F392,),CONCATENATE("AGr",VLOOKUP(D392,Listen!$A$2:$D$45,4,FALSE),"-",E392,"-",F392)),"keine vollständige ID")</f>
        <v>keine vollständige ID</v>
      </c>
      <c r="C392" s="126"/>
      <c r="D392" s="275"/>
      <c r="E392" s="33"/>
      <c r="F392" s="130"/>
      <c r="G392" s="16"/>
      <c r="H392" s="16"/>
      <c r="I392" s="16"/>
      <c r="J392" s="16"/>
      <c r="K392" s="16"/>
      <c r="L392" s="94">
        <f>IF(E392&gt;A_Stammdaten!$B$10,0,G392+H392-J392)</f>
        <v>0</v>
      </c>
      <c r="M392" s="16"/>
      <c r="N392" s="16"/>
      <c r="O392" s="16"/>
      <c r="P392" s="54">
        <f t="shared" si="144"/>
        <v>0</v>
      </c>
      <c r="Q392" s="33"/>
      <c r="R392" s="33"/>
      <c r="S392" s="33"/>
      <c r="T392" s="33"/>
      <c r="U392" s="33"/>
      <c r="V392" s="33"/>
      <c r="W392" s="55" t="str">
        <f t="shared" si="145"/>
        <v>-</v>
      </c>
      <c r="X392" s="55" t="str">
        <f t="shared" si="146"/>
        <v>-</v>
      </c>
      <c r="Y392" s="55">
        <f>IF(ISBLANK($D392),0,VLOOKUP($D392,Listen!$A$2:$C$45,2,FALSE))</f>
        <v>0</v>
      </c>
      <c r="Z392" s="55">
        <f>IF(ISBLANK($D392),0,VLOOKUP($D392,Listen!$A$2:$C$45,3,FALSE))</f>
        <v>0</v>
      </c>
      <c r="AA392" s="45">
        <f t="shared" si="157"/>
        <v>0</v>
      </c>
      <c r="AB392" s="45">
        <f t="shared" si="157"/>
        <v>0</v>
      </c>
      <c r="AC392" s="45">
        <f>IFERROR(IF(OR($R392&lt;&gt;"Ja",VLOOKUP($D392,Listen!$A$2:$F$45,5,0)="Nein",E392&lt;IF(D392="LNG Anbindungsanlagen gemäß separater Festlegung",2022,2023)),$Y392,$W392),0)</f>
        <v>0</v>
      </c>
      <c r="AD392" s="45">
        <f>IFERROR(IF(OR($R392&lt;&gt;"Ja",VLOOKUP($D392,Listen!$A$2:$F$45,5,0)="Nein",E392&lt;IF(D392="LNG Anbindungsanlagen gemäß separater Festlegung",2022,2023)),$Y392,$W392),0)</f>
        <v>0</v>
      </c>
      <c r="AE392" s="45">
        <f>IFERROR(IF(OR($S392&lt;&gt;"Ja",VLOOKUP($D392,Listen!$A$2:$F$45,6,0)="Nein"),$Y392,$X392),0)</f>
        <v>0</v>
      </c>
      <c r="AF392" s="45">
        <f>IFERROR(IF(OR($S392&lt;&gt;"Ja",VLOOKUP($D392,Listen!$A$2:$F$45,6,0)="Nein"),$Y392,$X392),0)</f>
        <v>0</v>
      </c>
      <c r="AG392" s="45">
        <f>IFERROR(IF(OR($S392&lt;&gt;"Ja",VLOOKUP($D392,Listen!$A$2:$F$45,6,0)="Nein"),$Y392,$X392),0)</f>
        <v>0</v>
      </c>
      <c r="AH392" s="47">
        <f t="shared" si="158"/>
        <v>0</v>
      </c>
      <c r="AI392" s="122">
        <f>IFERROR(IF(VLOOKUP($D392,Listen!$A$2:$F$45,6,0)="Ja",MAX(BC392:BD392),D_SAV!$BC392),0)</f>
        <v>0</v>
      </c>
      <c r="AJ392" s="47">
        <f t="shared" si="159"/>
        <v>0</v>
      </c>
      <c r="AL392" s="262">
        <f t="shared" si="160"/>
        <v>0</v>
      </c>
      <c r="AM392" s="129">
        <f t="shared" si="147"/>
        <v>0</v>
      </c>
      <c r="AN392" s="263">
        <f t="shared" si="161"/>
        <v>0</v>
      </c>
      <c r="AO392" s="262">
        <f t="shared" si="148"/>
        <v>0</v>
      </c>
      <c r="AP392" s="129">
        <f t="shared" si="149"/>
        <v>0</v>
      </c>
      <c r="AQ392" s="263">
        <f t="shared" si="162"/>
        <v>0</v>
      </c>
      <c r="AR392" s="262">
        <f t="shared" si="150"/>
        <v>0</v>
      </c>
      <c r="AS392" s="129">
        <f t="shared" si="151"/>
        <v>0</v>
      </c>
      <c r="AT392" s="263">
        <f t="shared" si="163"/>
        <v>0</v>
      </c>
      <c r="AU392" s="262">
        <f t="shared" si="152"/>
        <v>0</v>
      </c>
      <c r="AV392" s="129">
        <f t="shared" si="153"/>
        <v>0</v>
      </c>
      <c r="AW392" s="263">
        <f t="shared" si="164"/>
        <v>0</v>
      </c>
      <c r="AX392" s="262">
        <f t="shared" si="154"/>
        <v>0</v>
      </c>
      <c r="AY392" s="129">
        <f t="shared" si="155"/>
        <v>0</v>
      </c>
      <c r="AZ392" s="129">
        <f t="shared" si="165"/>
        <v>0</v>
      </c>
      <c r="BA392" s="263">
        <f>IFERROR(IF(VLOOKUP($D392,Listen!$A$2:$F$45,6,0)="Ja",AX392-MAX(AY392:AZ392),AX392-AY392),0)</f>
        <v>0</v>
      </c>
      <c r="BB392" s="262">
        <f t="shared" si="166"/>
        <v>0</v>
      </c>
      <c r="BC392" s="129">
        <f t="shared" si="156"/>
        <v>0</v>
      </c>
      <c r="BD392" s="129">
        <f t="shared" si="167"/>
        <v>0</v>
      </c>
      <c r="BE392" s="263">
        <f>IFERROR(IF(VLOOKUP($D392,Listen!$A$2:$F$45,6,0)="Ja",BB392-MAX(BC392:BD392),BB392-BC392),0)</f>
        <v>0</v>
      </c>
    </row>
    <row r="393" spans="1:57" x14ac:dyDescent="0.25">
      <c r="A393" s="189">
        <v>389</v>
      </c>
      <c r="B393" s="135" t="str">
        <f>IF(AND(E393&lt;&gt;0,D393&lt;&gt;0,F393&lt;&gt;0),IF(C393&lt;&gt;0,CONCATENATE(C393,"-AGr",VLOOKUP(D393,Listen!$A$2:$D$45,4,FALSE),"-",E393,"-",F393,),CONCATENATE("AGr",VLOOKUP(D393,Listen!$A$2:$D$45,4,FALSE),"-",E393,"-",F393)),"keine vollständige ID")</f>
        <v>keine vollständige ID</v>
      </c>
      <c r="C393" s="126"/>
      <c r="D393" s="275"/>
      <c r="E393" s="33"/>
      <c r="F393" s="130"/>
      <c r="G393" s="16"/>
      <c r="H393" s="16"/>
      <c r="I393" s="16"/>
      <c r="J393" s="16"/>
      <c r="K393" s="16"/>
      <c r="L393" s="94">
        <f>IF(E393&gt;A_Stammdaten!$B$10,0,G393+H393-J393)</f>
        <v>0</v>
      </c>
      <c r="M393" s="16"/>
      <c r="N393" s="16"/>
      <c r="O393" s="16"/>
      <c r="P393" s="54">
        <f t="shared" si="144"/>
        <v>0</v>
      </c>
      <c r="Q393" s="33"/>
      <c r="R393" s="33"/>
      <c r="S393" s="33"/>
      <c r="T393" s="33"/>
      <c r="U393" s="33"/>
      <c r="V393" s="33"/>
      <c r="W393" s="55" t="str">
        <f t="shared" si="145"/>
        <v>-</v>
      </c>
      <c r="X393" s="55" t="str">
        <f t="shared" si="146"/>
        <v>-</v>
      </c>
      <c r="Y393" s="55">
        <f>IF(ISBLANK($D393),0,VLOOKUP($D393,Listen!$A$2:$C$45,2,FALSE))</f>
        <v>0</v>
      </c>
      <c r="Z393" s="55">
        <f>IF(ISBLANK($D393),0,VLOOKUP($D393,Listen!$A$2:$C$45,3,FALSE))</f>
        <v>0</v>
      </c>
      <c r="AA393" s="45">
        <f t="shared" si="157"/>
        <v>0</v>
      </c>
      <c r="AB393" s="45">
        <f t="shared" si="157"/>
        <v>0</v>
      </c>
      <c r="AC393" s="45">
        <f>IFERROR(IF(OR($R393&lt;&gt;"Ja",VLOOKUP($D393,Listen!$A$2:$F$45,5,0)="Nein",E393&lt;IF(D393="LNG Anbindungsanlagen gemäß separater Festlegung",2022,2023)),$Y393,$W393),0)</f>
        <v>0</v>
      </c>
      <c r="AD393" s="45">
        <f>IFERROR(IF(OR($R393&lt;&gt;"Ja",VLOOKUP($D393,Listen!$A$2:$F$45,5,0)="Nein",E393&lt;IF(D393="LNG Anbindungsanlagen gemäß separater Festlegung",2022,2023)),$Y393,$W393),0)</f>
        <v>0</v>
      </c>
      <c r="AE393" s="45">
        <f>IFERROR(IF(OR($S393&lt;&gt;"Ja",VLOOKUP($D393,Listen!$A$2:$F$45,6,0)="Nein"),$Y393,$X393),0)</f>
        <v>0</v>
      </c>
      <c r="AF393" s="45">
        <f>IFERROR(IF(OR($S393&lt;&gt;"Ja",VLOOKUP($D393,Listen!$A$2:$F$45,6,0)="Nein"),$Y393,$X393),0)</f>
        <v>0</v>
      </c>
      <c r="AG393" s="45">
        <f>IFERROR(IF(OR($S393&lt;&gt;"Ja",VLOOKUP($D393,Listen!$A$2:$F$45,6,0)="Nein"),$Y393,$X393),0)</f>
        <v>0</v>
      </c>
      <c r="AH393" s="47">
        <f t="shared" si="158"/>
        <v>0</v>
      </c>
      <c r="AI393" s="122">
        <f>IFERROR(IF(VLOOKUP($D393,Listen!$A$2:$F$45,6,0)="Ja",MAX(BC393:BD393),D_SAV!$BC393),0)</f>
        <v>0</v>
      </c>
      <c r="AJ393" s="47">
        <f t="shared" si="159"/>
        <v>0</v>
      </c>
      <c r="AL393" s="262">
        <f t="shared" si="160"/>
        <v>0</v>
      </c>
      <c r="AM393" s="129">
        <f t="shared" si="147"/>
        <v>0</v>
      </c>
      <c r="AN393" s="263">
        <f t="shared" si="161"/>
        <v>0</v>
      </c>
      <c r="AO393" s="262">
        <f t="shared" si="148"/>
        <v>0</v>
      </c>
      <c r="AP393" s="129">
        <f t="shared" si="149"/>
        <v>0</v>
      </c>
      <c r="AQ393" s="263">
        <f t="shared" si="162"/>
        <v>0</v>
      </c>
      <c r="AR393" s="262">
        <f t="shared" si="150"/>
        <v>0</v>
      </c>
      <c r="AS393" s="129">
        <f t="shared" si="151"/>
        <v>0</v>
      </c>
      <c r="AT393" s="263">
        <f t="shared" si="163"/>
        <v>0</v>
      </c>
      <c r="AU393" s="262">
        <f t="shared" si="152"/>
        <v>0</v>
      </c>
      <c r="AV393" s="129">
        <f t="shared" si="153"/>
        <v>0</v>
      </c>
      <c r="AW393" s="263">
        <f t="shared" si="164"/>
        <v>0</v>
      </c>
      <c r="AX393" s="262">
        <f t="shared" si="154"/>
        <v>0</v>
      </c>
      <c r="AY393" s="129">
        <f t="shared" si="155"/>
        <v>0</v>
      </c>
      <c r="AZ393" s="129">
        <f t="shared" si="165"/>
        <v>0</v>
      </c>
      <c r="BA393" s="263">
        <f>IFERROR(IF(VLOOKUP($D393,Listen!$A$2:$F$45,6,0)="Ja",AX393-MAX(AY393:AZ393),AX393-AY393),0)</f>
        <v>0</v>
      </c>
      <c r="BB393" s="262">
        <f t="shared" si="166"/>
        <v>0</v>
      </c>
      <c r="BC393" s="129">
        <f t="shared" si="156"/>
        <v>0</v>
      </c>
      <c r="BD393" s="129">
        <f t="shared" si="167"/>
        <v>0</v>
      </c>
      <c r="BE393" s="263">
        <f>IFERROR(IF(VLOOKUP($D393,Listen!$A$2:$F$45,6,0)="Ja",BB393-MAX(BC393:BD393),BB393-BC393),0)</f>
        <v>0</v>
      </c>
    </row>
    <row r="394" spans="1:57" x14ac:dyDescent="0.25">
      <c r="A394" s="189">
        <v>390</v>
      </c>
      <c r="B394" s="135" t="str">
        <f>IF(AND(E394&lt;&gt;0,D394&lt;&gt;0,F394&lt;&gt;0),IF(C394&lt;&gt;0,CONCATENATE(C394,"-AGr",VLOOKUP(D394,Listen!$A$2:$D$45,4,FALSE),"-",E394,"-",F394,),CONCATENATE("AGr",VLOOKUP(D394,Listen!$A$2:$D$45,4,FALSE),"-",E394,"-",F394)),"keine vollständige ID")</f>
        <v>keine vollständige ID</v>
      </c>
      <c r="C394" s="126"/>
      <c r="D394" s="275"/>
      <c r="E394" s="33"/>
      <c r="F394" s="130"/>
      <c r="G394" s="16"/>
      <c r="H394" s="16"/>
      <c r="I394" s="16"/>
      <c r="J394" s="16"/>
      <c r="K394" s="16"/>
      <c r="L394" s="94">
        <f>IF(E394&gt;A_Stammdaten!$B$10,0,G394+H394-J394)</f>
        <v>0</v>
      </c>
      <c r="M394" s="16"/>
      <c r="N394" s="16"/>
      <c r="O394" s="16"/>
      <c r="P394" s="54">
        <f t="shared" si="144"/>
        <v>0</v>
      </c>
      <c r="Q394" s="33"/>
      <c r="R394" s="33"/>
      <c r="S394" s="33"/>
      <c r="T394" s="33"/>
      <c r="U394" s="33"/>
      <c r="V394" s="33"/>
      <c r="W394" s="55" t="str">
        <f t="shared" si="145"/>
        <v>-</v>
      </c>
      <c r="X394" s="55" t="str">
        <f t="shared" si="146"/>
        <v>-</v>
      </c>
      <c r="Y394" s="55">
        <f>IF(ISBLANK($D394),0,VLOOKUP($D394,Listen!$A$2:$C$45,2,FALSE))</f>
        <v>0</v>
      </c>
      <c r="Z394" s="55">
        <f>IF(ISBLANK($D394),0,VLOOKUP($D394,Listen!$A$2:$C$45,3,FALSE))</f>
        <v>0</v>
      </c>
      <c r="AA394" s="45">
        <f t="shared" si="157"/>
        <v>0</v>
      </c>
      <c r="AB394" s="45">
        <f t="shared" si="157"/>
        <v>0</v>
      </c>
      <c r="AC394" s="45">
        <f>IFERROR(IF(OR($R394&lt;&gt;"Ja",VLOOKUP($D394,Listen!$A$2:$F$45,5,0)="Nein",E394&lt;IF(D394="LNG Anbindungsanlagen gemäß separater Festlegung",2022,2023)),$Y394,$W394),0)</f>
        <v>0</v>
      </c>
      <c r="AD394" s="45">
        <f>IFERROR(IF(OR($R394&lt;&gt;"Ja",VLOOKUP($D394,Listen!$A$2:$F$45,5,0)="Nein",E394&lt;IF(D394="LNG Anbindungsanlagen gemäß separater Festlegung",2022,2023)),$Y394,$W394),0)</f>
        <v>0</v>
      </c>
      <c r="AE394" s="45">
        <f>IFERROR(IF(OR($S394&lt;&gt;"Ja",VLOOKUP($D394,Listen!$A$2:$F$45,6,0)="Nein"),$Y394,$X394),0)</f>
        <v>0</v>
      </c>
      <c r="AF394" s="45">
        <f>IFERROR(IF(OR($S394&lt;&gt;"Ja",VLOOKUP($D394,Listen!$A$2:$F$45,6,0)="Nein"),$Y394,$X394),0)</f>
        <v>0</v>
      </c>
      <c r="AG394" s="45">
        <f>IFERROR(IF(OR($S394&lt;&gt;"Ja",VLOOKUP($D394,Listen!$A$2:$F$45,6,0)="Nein"),$Y394,$X394),0)</f>
        <v>0</v>
      </c>
      <c r="AH394" s="47">
        <f t="shared" si="158"/>
        <v>0</v>
      </c>
      <c r="AI394" s="122">
        <f>IFERROR(IF(VLOOKUP($D394,Listen!$A$2:$F$45,6,0)="Ja",MAX(BC394:BD394),D_SAV!$BC394),0)</f>
        <v>0</v>
      </c>
      <c r="AJ394" s="47">
        <f t="shared" si="159"/>
        <v>0</v>
      </c>
      <c r="AL394" s="262">
        <f t="shared" si="160"/>
        <v>0</v>
      </c>
      <c r="AM394" s="129">
        <f t="shared" si="147"/>
        <v>0</v>
      </c>
      <c r="AN394" s="263">
        <f t="shared" si="161"/>
        <v>0</v>
      </c>
      <c r="AO394" s="262">
        <f t="shared" si="148"/>
        <v>0</v>
      </c>
      <c r="AP394" s="129">
        <f t="shared" si="149"/>
        <v>0</v>
      </c>
      <c r="AQ394" s="263">
        <f t="shared" si="162"/>
        <v>0</v>
      </c>
      <c r="AR394" s="262">
        <f t="shared" si="150"/>
        <v>0</v>
      </c>
      <c r="AS394" s="129">
        <f t="shared" si="151"/>
        <v>0</v>
      </c>
      <c r="AT394" s="263">
        <f t="shared" si="163"/>
        <v>0</v>
      </c>
      <c r="AU394" s="262">
        <f t="shared" si="152"/>
        <v>0</v>
      </c>
      <c r="AV394" s="129">
        <f t="shared" si="153"/>
        <v>0</v>
      </c>
      <c r="AW394" s="263">
        <f t="shared" si="164"/>
        <v>0</v>
      </c>
      <c r="AX394" s="262">
        <f t="shared" si="154"/>
        <v>0</v>
      </c>
      <c r="AY394" s="129">
        <f t="shared" si="155"/>
        <v>0</v>
      </c>
      <c r="AZ394" s="129">
        <f t="shared" si="165"/>
        <v>0</v>
      </c>
      <c r="BA394" s="263">
        <f>IFERROR(IF(VLOOKUP($D394,Listen!$A$2:$F$45,6,0)="Ja",AX394-MAX(AY394:AZ394),AX394-AY394),0)</f>
        <v>0</v>
      </c>
      <c r="BB394" s="262">
        <f t="shared" si="166"/>
        <v>0</v>
      </c>
      <c r="BC394" s="129">
        <f t="shared" si="156"/>
        <v>0</v>
      </c>
      <c r="BD394" s="129">
        <f t="shared" si="167"/>
        <v>0</v>
      </c>
      <c r="BE394" s="263">
        <f>IFERROR(IF(VLOOKUP($D394,Listen!$A$2:$F$45,6,0)="Ja",BB394-MAX(BC394:BD394),BB394-BC394),0)</f>
        <v>0</v>
      </c>
    </row>
    <row r="395" spans="1:57" x14ac:dyDescent="0.25">
      <c r="A395" s="189">
        <v>391</v>
      </c>
      <c r="B395" s="135" t="str">
        <f>IF(AND(E395&lt;&gt;0,D395&lt;&gt;0,F395&lt;&gt;0),IF(C395&lt;&gt;0,CONCATENATE(C395,"-AGr",VLOOKUP(D395,Listen!$A$2:$D$45,4,FALSE),"-",E395,"-",F395,),CONCATENATE("AGr",VLOOKUP(D395,Listen!$A$2:$D$45,4,FALSE),"-",E395,"-",F395)),"keine vollständige ID")</f>
        <v>keine vollständige ID</v>
      </c>
      <c r="C395" s="126"/>
      <c r="D395" s="275"/>
      <c r="E395" s="33"/>
      <c r="F395" s="130"/>
      <c r="G395" s="16"/>
      <c r="H395" s="16"/>
      <c r="I395" s="16"/>
      <c r="J395" s="16"/>
      <c r="K395" s="16"/>
      <c r="L395" s="94">
        <f>IF(E395&gt;A_Stammdaten!$B$10,0,G395+H395-J395)</f>
        <v>0</v>
      </c>
      <c r="M395" s="16"/>
      <c r="N395" s="16"/>
      <c r="O395" s="16"/>
      <c r="P395" s="54">
        <f t="shared" si="144"/>
        <v>0</v>
      </c>
      <c r="Q395" s="33"/>
      <c r="R395" s="33"/>
      <c r="S395" s="33"/>
      <c r="T395" s="33"/>
      <c r="U395" s="33"/>
      <c r="V395" s="33"/>
      <c r="W395" s="55" t="str">
        <f t="shared" si="145"/>
        <v>-</v>
      </c>
      <c r="X395" s="55" t="str">
        <f t="shared" si="146"/>
        <v>-</v>
      </c>
      <c r="Y395" s="55">
        <f>IF(ISBLANK($D395),0,VLOOKUP($D395,Listen!$A$2:$C$45,2,FALSE))</f>
        <v>0</v>
      </c>
      <c r="Z395" s="55">
        <f>IF(ISBLANK($D395),0,VLOOKUP($D395,Listen!$A$2:$C$45,3,FALSE))</f>
        <v>0</v>
      </c>
      <c r="AA395" s="45">
        <f t="shared" si="157"/>
        <v>0</v>
      </c>
      <c r="AB395" s="45">
        <f t="shared" si="157"/>
        <v>0</v>
      </c>
      <c r="AC395" s="45">
        <f>IFERROR(IF(OR($R395&lt;&gt;"Ja",VLOOKUP($D395,Listen!$A$2:$F$45,5,0)="Nein",E395&lt;IF(D395="LNG Anbindungsanlagen gemäß separater Festlegung",2022,2023)),$Y395,$W395),0)</f>
        <v>0</v>
      </c>
      <c r="AD395" s="45">
        <f>IFERROR(IF(OR($R395&lt;&gt;"Ja",VLOOKUP($D395,Listen!$A$2:$F$45,5,0)="Nein",E395&lt;IF(D395="LNG Anbindungsanlagen gemäß separater Festlegung",2022,2023)),$Y395,$W395),0)</f>
        <v>0</v>
      </c>
      <c r="AE395" s="45">
        <f>IFERROR(IF(OR($S395&lt;&gt;"Ja",VLOOKUP($D395,Listen!$A$2:$F$45,6,0)="Nein"),$Y395,$X395),0)</f>
        <v>0</v>
      </c>
      <c r="AF395" s="45">
        <f>IFERROR(IF(OR($S395&lt;&gt;"Ja",VLOOKUP($D395,Listen!$A$2:$F$45,6,0)="Nein"),$Y395,$X395),0)</f>
        <v>0</v>
      </c>
      <c r="AG395" s="45">
        <f>IFERROR(IF(OR($S395&lt;&gt;"Ja",VLOOKUP($D395,Listen!$A$2:$F$45,6,0)="Nein"),$Y395,$X395),0)</f>
        <v>0</v>
      </c>
      <c r="AH395" s="47">
        <f t="shared" si="158"/>
        <v>0</v>
      </c>
      <c r="AI395" s="122">
        <f>IFERROR(IF(VLOOKUP($D395,Listen!$A$2:$F$45,6,0)="Ja",MAX(BC395:BD395),D_SAV!$BC395),0)</f>
        <v>0</v>
      </c>
      <c r="AJ395" s="47">
        <f t="shared" si="159"/>
        <v>0</v>
      </c>
      <c r="AL395" s="262">
        <f t="shared" si="160"/>
        <v>0</v>
      </c>
      <c r="AM395" s="129">
        <f t="shared" si="147"/>
        <v>0</v>
      </c>
      <c r="AN395" s="263">
        <f t="shared" si="161"/>
        <v>0</v>
      </c>
      <c r="AO395" s="262">
        <f t="shared" si="148"/>
        <v>0</v>
      </c>
      <c r="AP395" s="129">
        <f t="shared" si="149"/>
        <v>0</v>
      </c>
      <c r="AQ395" s="263">
        <f t="shared" si="162"/>
        <v>0</v>
      </c>
      <c r="AR395" s="262">
        <f t="shared" si="150"/>
        <v>0</v>
      </c>
      <c r="AS395" s="129">
        <f t="shared" si="151"/>
        <v>0</v>
      </c>
      <c r="AT395" s="263">
        <f t="shared" si="163"/>
        <v>0</v>
      </c>
      <c r="AU395" s="262">
        <f t="shared" si="152"/>
        <v>0</v>
      </c>
      <c r="AV395" s="129">
        <f t="shared" si="153"/>
        <v>0</v>
      </c>
      <c r="AW395" s="263">
        <f t="shared" si="164"/>
        <v>0</v>
      </c>
      <c r="AX395" s="262">
        <f t="shared" si="154"/>
        <v>0</v>
      </c>
      <c r="AY395" s="129">
        <f t="shared" si="155"/>
        <v>0</v>
      </c>
      <c r="AZ395" s="129">
        <f t="shared" si="165"/>
        <v>0</v>
      </c>
      <c r="BA395" s="263">
        <f>IFERROR(IF(VLOOKUP($D395,Listen!$A$2:$F$45,6,0)="Ja",AX395-MAX(AY395:AZ395),AX395-AY395),0)</f>
        <v>0</v>
      </c>
      <c r="BB395" s="262">
        <f t="shared" si="166"/>
        <v>0</v>
      </c>
      <c r="BC395" s="129">
        <f t="shared" si="156"/>
        <v>0</v>
      </c>
      <c r="BD395" s="129">
        <f t="shared" si="167"/>
        <v>0</v>
      </c>
      <c r="BE395" s="263">
        <f>IFERROR(IF(VLOOKUP($D395,Listen!$A$2:$F$45,6,0)="Ja",BB395-MAX(BC395:BD395),BB395-BC395),0)</f>
        <v>0</v>
      </c>
    </row>
    <row r="396" spans="1:57" x14ac:dyDescent="0.25">
      <c r="A396" s="189">
        <v>392</v>
      </c>
      <c r="B396" s="135" t="str">
        <f>IF(AND(E396&lt;&gt;0,D396&lt;&gt;0,F396&lt;&gt;0),IF(C396&lt;&gt;0,CONCATENATE(C396,"-AGr",VLOOKUP(D396,Listen!$A$2:$D$45,4,FALSE),"-",E396,"-",F396,),CONCATENATE("AGr",VLOOKUP(D396,Listen!$A$2:$D$45,4,FALSE),"-",E396,"-",F396)),"keine vollständige ID")</f>
        <v>keine vollständige ID</v>
      </c>
      <c r="C396" s="126"/>
      <c r="D396" s="275"/>
      <c r="E396" s="33"/>
      <c r="F396" s="130"/>
      <c r="G396" s="16"/>
      <c r="H396" s="16"/>
      <c r="I396" s="16"/>
      <c r="J396" s="16"/>
      <c r="K396" s="16"/>
      <c r="L396" s="94">
        <f>IF(E396&gt;A_Stammdaten!$B$10,0,G396+H396-J396)</f>
        <v>0</v>
      </c>
      <c r="M396" s="16"/>
      <c r="N396" s="16"/>
      <c r="O396" s="16"/>
      <c r="P396" s="54">
        <f t="shared" si="144"/>
        <v>0</v>
      </c>
      <c r="Q396" s="33"/>
      <c r="R396" s="33"/>
      <c r="S396" s="33"/>
      <c r="T396" s="33"/>
      <c r="U396" s="33"/>
      <c r="V396" s="33"/>
      <c r="W396" s="55" t="str">
        <f t="shared" si="145"/>
        <v>-</v>
      </c>
      <c r="X396" s="55" t="str">
        <f t="shared" si="146"/>
        <v>-</v>
      </c>
      <c r="Y396" s="55">
        <f>IF(ISBLANK($D396),0,VLOOKUP($D396,Listen!$A$2:$C$45,2,FALSE))</f>
        <v>0</v>
      </c>
      <c r="Z396" s="55">
        <f>IF(ISBLANK($D396),0,VLOOKUP($D396,Listen!$A$2:$C$45,3,FALSE))</f>
        <v>0</v>
      </c>
      <c r="AA396" s="45">
        <f t="shared" si="157"/>
        <v>0</v>
      </c>
      <c r="AB396" s="45">
        <f t="shared" si="157"/>
        <v>0</v>
      </c>
      <c r="AC396" s="45">
        <f>IFERROR(IF(OR($R396&lt;&gt;"Ja",VLOOKUP($D396,Listen!$A$2:$F$45,5,0)="Nein",E396&lt;IF(D396="LNG Anbindungsanlagen gemäß separater Festlegung",2022,2023)),$Y396,$W396),0)</f>
        <v>0</v>
      </c>
      <c r="AD396" s="45">
        <f>IFERROR(IF(OR($R396&lt;&gt;"Ja",VLOOKUP($D396,Listen!$A$2:$F$45,5,0)="Nein",E396&lt;IF(D396="LNG Anbindungsanlagen gemäß separater Festlegung",2022,2023)),$Y396,$W396),0)</f>
        <v>0</v>
      </c>
      <c r="AE396" s="45">
        <f>IFERROR(IF(OR($S396&lt;&gt;"Ja",VLOOKUP($D396,Listen!$A$2:$F$45,6,0)="Nein"),$Y396,$X396),0)</f>
        <v>0</v>
      </c>
      <c r="AF396" s="45">
        <f>IFERROR(IF(OR($S396&lt;&gt;"Ja",VLOOKUP($D396,Listen!$A$2:$F$45,6,0)="Nein"),$Y396,$X396),0)</f>
        <v>0</v>
      </c>
      <c r="AG396" s="45">
        <f>IFERROR(IF(OR($S396&lt;&gt;"Ja",VLOOKUP($D396,Listen!$A$2:$F$45,6,0)="Nein"),$Y396,$X396),0)</f>
        <v>0</v>
      </c>
      <c r="AH396" s="47">
        <f t="shared" si="158"/>
        <v>0</v>
      </c>
      <c r="AI396" s="122">
        <f>IFERROR(IF(VLOOKUP($D396,Listen!$A$2:$F$45,6,0)="Ja",MAX(BC396:BD396),D_SAV!$BC396),0)</f>
        <v>0</v>
      </c>
      <c r="AJ396" s="47">
        <f t="shared" si="159"/>
        <v>0</v>
      </c>
      <c r="AL396" s="262">
        <f t="shared" si="160"/>
        <v>0</v>
      </c>
      <c r="AM396" s="129">
        <f t="shared" si="147"/>
        <v>0</v>
      </c>
      <c r="AN396" s="263">
        <f t="shared" si="161"/>
        <v>0</v>
      </c>
      <c r="AO396" s="262">
        <f t="shared" si="148"/>
        <v>0</v>
      </c>
      <c r="AP396" s="129">
        <f t="shared" si="149"/>
        <v>0</v>
      </c>
      <c r="AQ396" s="263">
        <f t="shared" si="162"/>
        <v>0</v>
      </c>
      <c r="AR396" s="262">
        <f t="shared" si="150"/>
        <v>0</v>
      </c>
      <c r="AS396" s="129">
        <f t="shared" si="151"/>
        <v>0</v>
      </c>
      <c r="AT396" s="263">
        <f t="shared" si="163"/>
        <v>0</v>
      </c>
      <c r="AU396" s="262">
        <f t="shared" si="152"/>
        <v>0</v>
      </c>
      <c r="AV396" s="129">
        <f t="shared" si="153"/>
        <v>0</v>
      </c>
      <c r="AW396" s="263">
        <f t="shared" si="164"/>
        <v>0</v>
      </c>
      <c r="AX396" s="262">
        <f t="shared" si="154"/>
        <v>0</v>
      </c>
      <c r="AY396" s="129">
        <f t="shared" si="155"/>
        <v>0</v>
      </c>
      <c r="AZ396" s="129">
        <f t="shared" si="165"/>
        <v>0</v>
      </c>
      <c r="BA396" s="263">
        <f>IFERROR(IF(VLOOKUP($D396,Listen!$A$2:$F$45,6,0)="Ja",AX396-MAX(AY396:AZ396),AX396-AY396),0)</f>
        <v>0</v>
      </c>
      <c r="BB396" s="262">
        <f t="shared" si="166"/>
        <v>0</v>
      </c>
      <c r="BC396" s="129">
        <f t="shared" si="156"/>
        <v>0</v>
      </c>
      <c r="BD396" s="129">
        <f t="shared" si="167"/>
        <v>0</v>
      </c>
      <c r="BE396" s="263">
        <f>IFERROR(IF(VLOOKUP($D396,Listen!$A$2:$F$45,6,0)="Ja",BB396-MAX(BC396:BD396),BB396-BC396),0)</f>
        <v>0</v>
      </c>
    </row>
    <row r="397" spans="1:57" x14ac:dyDescent="0.25">
      <c r="A397" s="189">
        <v>393</v>
      </c>
      <c r="B397" s="135" t="str">
        <f>IF(AND(E397&lt;&gt;0,D397&lt;&gt;0,F397&lt;&gt;0),IF(C397&lt;&gt;0,CONCATENATE(C397,"-AGr",VLOOKUP(D397,Listen!$A$2:$D$45,4,FALSE),"-",E397,"-",F397,),CONCATENATE("AGr",VLOOKUP(D397,Listen!$A$2:$D$45,4,FALSE),"-",E397,"-",F397)),"keine vollständige ID")</f>
        <v>keine vollständige ID</v>
      </c>
      <c r="C397" s="126"/>
      <c r="D397" s="275"/>
      <c r="E397" s="33"/>
      <c r="F397" s="130"/>
      <c r="G397" s="16"/>
      <c r="H397" s="16"/>
      <c r="I397" s="16"/>
      <c r="J397" s="16"/>
      <c r="K397" s="16"/>
      <c r="L397" s="94">
        <f>IF(E397&gt;A_Stammdaten!$B$10,0,G397+H397-J397)</f>
        <v>0</v>
      </c>
      <c r="M397" s="16"/>
      <c r="N397" s="16"/>
      <c r="O397" s="16"/>
      <c r="P397" s="54">
        <f t="shared" si="144"/>
        <v>0</v>
      </c>
      <c r="Q397" s="33"/>
      <c r="R397" s="33"/>
      <c r="S397" s="33"/>
      <c r="T397" s="33"/>
      <c r="U397" s="33"/>
      <c r="V397" s="33"/>
      <c r="W397" s="55" t="str">
        <f t="shared" si="145"/>
        <v>-</v>
      </c>
      <c r="X397" s="55" t="str">
        <f t="shared" si="146"/>
        <v>-</v>
      </c>
      <c r="Y397" s="55">
        <f>IF(ISBLANK($D397),0,VLOOKUP($D397,Listen!$A$2:$C$45,2,FALSE))</f>
        <v>0</v>
      </c>
      <c r="Z397" s="55">
        <f>IF(ISBLANK($D397),0,VLOOKUP($D397,Listen!$A$2:$C$45,3,FALSE))</f>
        <v>0</v>
      </c>
      <c r="AA397" s="45">
        <f t="shared" si="157"/>
        <v>0</v>
      </c>
      <c r="AB397" s="45">
        <f t="shared" si="157"/>
        <v>0</v>
      </c>
      <c r="AC397" s="45">
        <f>IFERROR(IF(OR($R397&lt;&gt;"Ja",VLOOKUP($D397,Listen!$A$2:$F$45,5,0)="Nein",E397&lt;IF(D397="LNG Anbindungsanlagen gemäß separater Festlegung",2022,2023)),$Y397,$W397),0)</f>
        <v>0</v>
      </c>
      <c r="AD397" s="45">
        <f>IFERROR(IF(OR($R397&lt;&gt;"Ja",VLOOKUP($D397,Listen!$A$2:$F$45,5,0)="Nein",E397&lt;IF(D397="LNG Anbindungsanlagen gemäß separater Festlegung",2022,2023)),$Y397,$W397),0)</f>
        <v>0</v>
      </c>
      <c r="AE397" s="45">
        <f>IFERROR(IF(OR($S397&lt;&gt;"Ja",VLOOKUP($D397,Listen!$A$2:$F$45,6,0)="Nein"),$Y397,$X397),0)</f>
        <v>0</v>
      </c>
      <c r="AF397" s="45">
        <f>IFERROR(IF(OR($S397&lt;&gt;"Ja",VLOOKUP($D397,Listen!$A$2:$F$45,6,0)="Nein"),$Y397,$X397),0)</f>
        <v>0</v>
      </c>
      <c r="AG397" s="45">
        <f>IFERROR(IF(OR($S397&lt;&gt;"Ja",VLOOKUP($D397,Listen!$A$2:$F$45,6,0)="Nein"),$Y397,$X397),0)</f>
        <v>0</v>
      </c>
      <c r="AH397" s="47">
        <f t="shared" si="158"/>
        <v>0</v>
      </c>
      <c r="AI397" s="122">
        <f>IFERROR(IF(VLOOKUP($D397,Listen!$A$2:$F$45,6,0)="Ja",MAX(BC397:BD397),D_SAV!$BC397),0)</f>
        <v>0</v>
      </c>
      <c r="AJ397" s="47">
        <f t="shared" si="159"/>
        <v>0</v>
      </c>
      <c r="AL397" s="262">
        <f t="shared" si="160"/>
        <v>0</v>
      </c>
      <c r="AM397" s="129">
        <f t="shared" si="147"/>
        <v>0</v>
      </c>
      <c r="AN397" s="263">
        <f t="shared" si="161"/>
        <v>0</v>
      </c>
      <c r="AO397" s="262">
        <f t="shared" si="148"/>
        <v>0</v>
      </c>
      <c r="AP397" s="129">
        <f t="shared" si="149"/>
        <v>0</v>
      </c>
      <c r="AQ397" s="263">
        <f t="shared" si="162"/>
        <v>0</v>
      </c>
      <c r="AR397" s="262">
        <f t="shared" si="150"/>
        <v>0</v>
      </c>
      <c r="AS397" s="129">
        <f t="shared" si="151"/>
        <v>0</v>
      </c>
      <c r="AT397" s="263">
        <f t="shared" si="163"/>
        <v>0</v>
      </c>
      <c r="AU397" s="262">
        <f t="shared" si="152"/>
        <v>0</v>
      </c>
      <c r="AV397" s="129">
        <f t="shared" si="153"/>
        <v>0</v>
      </c>
      <c r="AW397" s="263">
        <f t="shared" si="164"/>
        <v>0</v>
      </c>
      <c r="AX397" s="262">
        <f t="shared" si="154"/>
        <v>0</v>
      </c>
      <c r="AY397" s="129">
        <f t="shared" si="155"/>
        <v>0</v>
      </c>
      <c r="AZ397" s="129">
        <f t="shared" si="165"/>
        <v>0</v>
      </c>
      <c r="BA397" s="263">
        <f>IFERROR(IF(VLOOKUP($D397,Listen!$A$2:$F$45,6,0)="Ja",AX397-MAX(AY397:AZ397),AX397-AY397),0)</f>
        <v>0</v>
      </c>
      <c r="BB397" s="262">
        <f t="shared" si="166"/>
        <v>0</v>
      </c>
      <c r="BC397" s="129">
        <f t="shared" si="156"/>
        <v>0</v>
      </c>
      <c r="BD397" s="129">
        <f t="shared" si="167"/>
        <v>0</v>
      </c>
      <c r="BE397" s="263">
        <f>IFERROR(IF(VLOOKUP($D397,Listen!$A$2:$F$45,6,0)="Ja",BB397-MAX(BC397:BD397),BB397-BC397),0)</f>
        <v>0</v>
      </c>
    </row>
    <row r="398" spans="1:57" x14ac:dyDescent="0.25">
      <c r="A398" s="189">
        <v>394</v>
      </c>
      <c r="B398" s="135" t="str">
        <f>IF(AND(E398&lt;&gt;0,D398&lt;&gt;0,F398&lt;&gt;0),IF(C398&lt;&gt;0,CONCATENATE(C398,"-AGr",VLOOKUP(D398,Listen!$A$2:$D$45,4,FALSE),"-",E398,"-",F398,),CONCATENATE("AGr",VLOOKUP(D398,Listen!$A$2:$D$45,4,FALSE),"-",E398,"-",F398)),"keine vollständige ID")</f>
        <v>keine vollständige ID</v>
      </c>
      <c r="C398" s="126"/>
      <c r="D398" s="275"/>
      <c r="E398" s="33"/>
      <c r="F398" s="130"/>
      <c r="G398" s="16"/>
      <c r="H398" s="16"/>
      <c r="I398" s="16"/>
      <c r="J398" s="16"/>
      <c r="K398" s="16"/>
      <c r="L398" s="94">
        <f>IF(E398&gt;A_Stammdaten!$B$10,0,G398+H398-J398)</f>
        <v>0</v>
      </c>
      <c r="M398" s="16"/>
      <c r="N398" s="16"/>
      <c r="O398" s="16"/>
      <c r="P398" s="54">
        <f t="shared" si="144"/>
        <v>0</v>
      </c>
      <c r="Q398" s="33"/>
      <c r="R398" s="33"/>
      <c r="S398" s="33"/>
      <c r="T398" s="33"/>
      <c r="U398" s="33"/>
      <c r="V398" s="33"/>
      <c r="W398" s="55" t="str">
        <f t="shared" si="145"/>
        <v>-</v>
      </c>
      <c r="X398" s="55" t="str">
        <f t="shared" si="146"/>
        <v>-</v>
      </c>
      <c r="Y398" s="55">
        <f>IF(ISBLANK($D398),0,VLOOKUP($D398,Listen!$A$2:$C$45,2,FALSE))</f>
        <v>0</v>
      </c>
      <c r="Z398" s="55">
        <f>IF(ISBLANK($D398),0,VLOOKUP($D398,Listen!$A$2:$C$45,3,FALSE))</f>
        <v>0</v>
      </c>
      <c r="AA398" s="45">
        <f t="shared" si="157"/>
        <v>0</v>
      </c>
      <c r="AB398" s="45">
        <f t="shared" si="157"/>
        <v>0</v>
      </c>
      <c r="AC398" s="45">
        <f>IFERROR(IF(OR($R398&lt;&gt;"Ja",VLOOKUP($D398,Listen!$A$2:$F$45,5,0)="Nein",E398&lt;IF(D398="LNG Anbindungsanlagen gemäß separater Festlegung",2022,2023)),$Y398,$W398),0)</f>
        <v>0</v>
      </c>
      <c r="AD398" s="45">
        <f>IFERROR(IF(OR($R398&lt;&gt;"Ja",VLOOKUP($D398,Listen!$A$2:$F$45,5,0)="Nein",E398&lt;IF(D398="LNG Anbindungsanlagen gemäß separater Festlegung",2022,2023)),$Y398,$W398),0)</f>
        <v>0</v>
      </c>
      <c r="AE398" s="45">
        <f>IFERROR(IF(OR($S398&lt;&gt;"Ja",VLOOKUP($D398,Listen!$A$2:$F$45,6,0)="Nein"),$Y398,$X398),0)</f>
        <v>0</v>
      </c>
      <c r="AF398" s="45">
        <f>IFERROR(IF(OR($S398&lt;&gt;"Ja",VLOOKUP($D398,Listen!$A$2:$F$45,6,0)="Nein"),$Y398,$X398),0)</f>
        <v>0</v>
      </c>
      <c r="AG398" s="45">
        <f>IFERROR(IF(OR($S398&lt;&gt;"Ja",VLOOKUP($D398,Listen!$A$2:$F$45,6,0)="Nein"),$Y398,$X398),0)</f>
        <v>0</v>
      </c>
      <c r="AH398" s="47">
        <f t="shared" si="158"/>
        <v>0</v>
      </c>
      <c r="AI398" s="122">
        <f>IFERROR(IF(VLOOKUP($D398,Listen!$A$2:$F$45,6,0)="Ja",MAX(BC398:BD398),D_SAV!$BC398),0)</f>
        <v>0</v>
      </c>
      <c r="AJ398" s="47">
        <f t="shared" si="159"/>
        <v>0</v>
      </c>
      <c r="AL398" s="262">
        <f t="shared" si="160"/>
        <v>0</v>
      </c>
      <c r="AM398" s="129">
        <f t="shared" si="147"/>
        <v>0</v>
      </c>
      <c r="AN398" s="263">
        <f t="shared" si="161"/>
        <v>0</v>
      </c>
      <c r="AO398" s="262">
        <f t="shared" si="148"/>
        <v>0</v>
      </c>
      <c r="AP398" s="129">
        <f t="shared" si="149"/>
        <v>0</v>
      </c>
      <c r="AQ398" s="263">
        <f t="shared" si="162"/>
        <v>0</v>
      </c>
      <c r="AR398" s="262">
        <f t="shared" si="150"/>
        <v>0</v>
      </c>
      <c r="AS398" s="129">
        <f t="shared" si="151"/>
        <v>0</v>
      </c>
      <c r="AT398" s="263">
        <f t="shared" si="163"/>
        <v>0</v>
      </c>
      <c r="AU398" s="262">
        <f t="shared" si="152"/>
        <v>0</v>
      </c>
      <c r="AV398" s="129">
        <f t="shared" si="153"/>
        <v>0</v>
      </c>
      <c r="AW398" s="263">
        <f t="shared" si="164"/>
        <v>0</v>
      </c>
      <c r="AX398" s="262">
        <f t="shared" si="154"/>
        <v>0</v>
      </c>
      <c r="AY398" s="129">
        <f t="shared" si="155"/>
        <v>0</v>
      </c>
      <c r="AZ398" s="129">
        <f t="shared" si="165"/>
        <v>0</v>
      </c>
      <c r="BA398" s="263">
        <f>IFERROR(IF(VLOOKUP($D398,Listen!$A$2:$F$45,6,0)="Ja",AX398-MAX(AY398:AZ398),AX398-AY398),0)</f>
        <v>0</v>
      </c>
      <c r="BB398" s="262">
        <f t="shared" si="166"/>
        <v>0</v>
      </c>
      <c r="BC398" s="129">
        <f t="shared" si="156"/>
        <v>0</v>
      </c>
      <c r="BD398" s="129">
        <f t="shared" si="167"/>
        <v>0</v>
      </c>
      <c r="BE398" s="263">
        <f>IFERROR(IF(VLOOKUP($D398,Listen!$A$2:$F$45,6,0)="Ja",BB398-MAX(BC398:BD398),BB398-BC398),0)</f>
        <v>0</v>
      </c>
    </row>
    <row r="399" spans="1:57" x14ac:dyDescent="0.25">
      <c r="A399" s="189">
        <v>395</v>
      </c>
      <c r="B399" s="135" t="str">
        <f>IF(AND(E399&lt;&gt;0,D399&lt;&gt;0,F399&lt;&gt;0),IF(C399&lt;&gt;0,CONCATENATE(C399,"-AGr",VLOOKUP(D399,Listen!$A$2:$D$45,4,FALSE),"-",E399,"-",F399,),CONCATENATE("AGr",VLOOKUP(D399,Listen!$A$2:$D$45,4,FALSE),"-",E399,"-",F399)),"keine vollständige ID")</f>
        <v>keine vollständige ID</v>
      </c>
      <c r="C399" s="126"/>
      <c r="D399" s="275"/>
      <c r="E399" s="33"/>
      <c r="F399" s="130"/>
      <c r="G399" s="16"/>
      <c r="H399" s="16"/>
      <c r="I399" s="16"/>
      <c r="J399" s="16"/>
      <c r="K399" s="16"/>
      <c r="L399" s="94">
        <f>IF(E399&gt;A_Stammdaten!$B$10,0,G399+H399-J399)</f>
        <v>0</v>
      </c>
      <c r="M399" s="16"/>
      <c r="N399" s="16"/>
      <c r="O399" s="16"/>
      <c r="P399" s="54">
        <f t="shared" si="144"/>
        <v>0</v>
      </c>
      <c r="Q399" s="33"/>
      <c r="R399" s="33"/>
      <c r="S399" s="33"/>
      <c r="T399" s="33"/>
      <c r="U399" s="33"/>
      <c r="V399" s="33"/>
      <c r="W399" s="55" t="str">
        <f t="shared" si="145"/>
        <v>-</v>
      </c>
      <c r="X399" s="55" t="str">
        <f t="shared" si="146"/>
        <v>-</v>
      </c>
      <c r="Y399" s="55">
        <f>IF(ISBLANK($D399),0,VLOOKUP($D399,Listen!$A$2:$C$45,2,FALSE))</f>
        <v>0</v>
      </c>
      <c r="Z399" s="55">
        <f>IF(ISBLANK($D399),0,VLOOKUP($D399,Listen!$A$2:$C$45,3,FALSE))</f>
        <v>0</v>
      </c>
      <c r="AA399" s="45">
        <f t="shared" si="157"/>
        <v>0</v>
      </c>
      <c r="AB399" s="45">
        <f t="shared" si="157"/>
        <v>0</v>
      </c>
      <c r="AC399" s="45">
        <f>IFERROR(IF(OR($R399&lt;&gt;"Ja",VLOOKUP($D399,Listen!$A$2:$F$45,5,0)="Nein",E399&lt;IF(D399="LNG Anbindungsanlagen gemäß separater Festlegung",2022,2023)),$Y399,$W399),0)</f>
        <v>0</v>
      </c>
      <c r="AD399" s="45">
        <f>IFERROR(IF(OR($R399&lt;&gt;"Ja",VLOOKUP($D399,Listen!$A$2:$F$45,5,0)="Nein",E399&lt;IF(D399="LNG Anbindungsanlagen gemäß separater Festlegung",2022,2023)),$Y399,$W399),0)</f>
        <v>0</v>
      </c>
      <c r="AE399" s="45">
        <f>IFERROR(IF(OR($S399&lt;&gt;"Ja",VLOOKUP($D399,Listen!$A$2:$F$45,6,0)="Nein"),$Y399,$X399),0)</f>
        <v>0</v>
      </c>
      <c r="AF399" s="45">
        <f>IFERROR(IF(OR($S399&lt;&gt;"Ja",VLOOKUP($D399,Listen!$A$2:$F$45,6,0)="Nein"),$Y399,$X399),0)</f>
        <v>0</v>
      </c>
      <c r="AG399" s="45">
        <f>IFERROR(IF(OR($S399&lt;&gt;"Ja",VLOOKUP($D399,Listen!$A$2:$F$45,6,0)="Nein"),$Y399,$X399),0)</f>
        <v>0</v>
      </c>
      <c r="AH399" s="47">
        <f t="shared" si="158"/>
        <v>0</v>
      </c>
      <c r="AI399" s="122">
        <f>IFERROR(IF(VLOOKUP($D399,Listen!$A$2:$F$45,6,0)="Ja",MAX(BC399:BD399),D_SAV!$BC399),0)</f>
        <v>0</v>
      </c>
      <c r="AJ399" s="47">
        <f t="shared" si="159"/>
        <v>0</v>
      </c>
      <c r="AL399" s="262">
        <f t="shared" si="160"/>
        <v>0</v>
      </c>
      <c r="AM399" s="129">
        <f t="shared" si="147"/>
        <v>0</v>
      </c>
      <c r="AN399" s="263">
        <f t="shared" si="161"/>
        <v>0</v>
      </c>
      <c r="AO399" s="262">
        <f t="shared" si="148"/>
        <v>0</v>
      </c>
      <c r="AP399" s="129">
        <f t="shared" si="149"/>
        <v>0</v>
      </c>
      <c r="AQ399" s="263">
        <f t="shared" si="162"/>
        <v>0</v>
      </c>
      <c r="AR399" s="262">
        <f t="shared" si="150"/>
        <v>0</v>
      </c>
      <c r="AS399" s="129">
        <f t="shared" si="151"/>
        <v>0</v>
      </c>
      <c r="AT399" s="263">
        <f t="shared" si="163"/>
        <v>0</v>
      </c>
      <c r="AU399" s="262">
        <f t="shared" si="152"/>
        <v>0</v>
      </c>
      <c r="AV399" s="129">
        <f t="shared" si="153"/>
        <v>0</v>
      </c>
      <c r="AW399" s="263">
        <f t="shared" si="164"/>
        <v>0</v>
      </c>
      <c r="AX399" s="262">
        <f t="shared" si="154"/>
        <v>0</v>
      </c>
      <c r="AY399" s="129">
        <f t="shared" si="155"/>
        <v>0</v>
      </c>
      <c r="AZ399" s="129">
        <f t="shared" si="165"/>
        <v>0</v>
      </c>
      <c r="BA399" s="263">
        <f>IFERROR(IF(VLOOKUP($D399,Listen!$A$2:$F$45,6,0)="Ja",AX399-MAX(AY399:AZ399),AX399-AY399),0)</f>
        <v>0</v>
      </c>
      <c r="BB399" s="262">
        <f t="shared" si="166"/>
        <v>0</v>
      </c>
      <c r="BC399" s="129">
        <f t="shared" si="156"/>
        <v>0</v>
      </c>
      <c r="BD399" s="129">
        <f t="shared" si="167"/>
        <v>0</v>
      </c>
      <c r="BE399" s="263">
        <f>IFERROR(IF(VLOOKUP($D399,Listen!$A$2:$F$45,6,0)="Ja",BB399-MAX(BC399:BD399),BB399-BC399),0)</f>
        <v>0</v>
      </c>
    </row>
    <row r="400" spans="1:57" x14ac:dyDescent="0.25">
      <c r="A400" s="189">
        <v>396</v>
      </c>
      <c r="B400" s="135" t="str">
        <f>IF(AND(E400&lt;&gt;0,D400&lt;&gt;0,F400&lt;&gt;0),IF(C400&lt;&gt;0,CONCATENATE(C400,"-AGr",VLOOKUP(D400,Listen!$A$2:$D$45,4,FALSE),"-",E400,"-",F400,),CONCATENATE("AGr",VLOOKUP(D400,Listen!$A$2:$D$45,4,FALSE),"-",E400,"-",F400)),"keine vollständige ID")</f>
        <v>keine vollständige ID</v>
      </c>
      <c r="C400" s="126"/>
      <c r="D400" s="275"/>
      <c r="E400" s="33"/>
      <c r="F400" s="130"/>
      <c r="G400" s="16"/>
      <c r="H400" s="16"/>
      <c r="I400" s="16"/>
      <c r="J400" s="16"/>
      <c r="K400" s="16"/>
      <c r="L400" s="94">
        <f>IF(E400&gt;A_Stammdaten!$B$10,0,G400+H400-J400)</f>
        <v>0</v>
      </c>
      <c r="M400" s="16"/>
      <c r="N400" s="16"/>
      <c r="O400" s="16"/>
      <c r="P400" s="54">
        <f t="shared" si="144"/>
        <v>0</v>
      </c>
      <c r="Q400" s="33"/>
      <c r="R400" s="33"/>
      <c r="S400" s="33"/>
      <c r="T400" s="33"/>
      <c r="U400" s="33"/>
      <c r="V400" s="33"/>
      <c r="W400" s="55" t="str">
        <f t="shared" si="145"/>
        <v>-</v>
      </c>
      <c r="X400" s="55" t="str">
        <f t="shared" si="146"/>
        <v>-</v>
      </c>
      <c r="Y400" s="55">
        <f>IF(ISBLANK($D400),0,VLOOKUP($D400,Listen!$A$2:$C$45,2,FALSE))</f>
        <v>0</v>
      </c>
      <c r="Z400" s="55">
        <f>IF(ISBLANK($D400),0,VLOOKUP($D400,Listen!$A$2:$C$45,3,FALSE))</f>
        <v>0</v>
      </c>
      <c r="AA400" s="45">
        <f t="shared" si="157"/>
        <v>0</v>
      </c>
      <c r="AB400" s="45">
        <f t="shared" si="157"/>
        <v>0</v>
      </c>
      <c r="AC400" s="45">
        <f>IFERROR(IF(OR($R400&lt;&gt;"Ja",VLOOKUP($D400,Listen!$A$2:$F$45,5,0)="Nein",E400&lt;IF(D400="LNG Anbindungsanlagen gemäß separater Festlegung",2022,2023)),$Y400,$W400),0)</f>
        <v>0</v>
      </c>
      <c r="AD400" s="45">
        <f>IFERROR(IF(OR($R400&lt;&gt;"Ja",VLOOKUP($D400,Listen!$A$2:$F$45,5,0)="Nein",E400&lt;IF(D400="LNG Anbindungsanlagen gemäß separater Festlegung",2022,2023)),$Y400,$W400),0)</f>
        <v>0</v>
      </c>
      <c r="AE400" s="45">
        <f>IFERROR(IF(OR($S400&lt;&gt;"Ja",VLOOKUP($D400,Listen!$A$2:$F$45,6,0)="Nein"),$Y400,$X400),0)</f>
        <v>0</v>
      </c>
      <c r="AF400" s="45">
        <f>IFERROR(IF(OR($S400&lt;&gt;"Ja",VLOOKUP($D400,Listen!$A$2:$F$45,6,0)="Nein"),$Y400,$X400),0)</f>
        <v>0</v>
      </c>
      <c r="AG400" s="45">
        <f>IFERROR(IF(OR($S400&lt;&gt;"Ja",VLOOKUP($D400,Listen!$A$2:$F$45,6,0)="Nein"),$Y400,$X400),0)</f>
        <v>0</v>
      </c>
      <c r="AH400" s="47">
        <f t="shared" si="158"/>
        <v>0</v>
      </c>
      <c r="AI400" s="122">
        <f>IFERROR(IF(VLOOKUP($D400,Listen!$A$2:$F$45,6,0)="Ja",MAX(BC400:BD400),D_SAV!$BC400),0)</f>
        <v>0</v>
      </c>
      <c r="AJ400" s="47">
        <f t="shared" si="159"/>
        <v>0</v>
      </c>
      <c r="AL400" s="262">
        <f t="shared" si="160"/>
        <v>0</v>
      </c>
      <c r="AM400" s="129">
        <f t="shared" si="147"/>
        <v>0</v>
      </c>
      <c r="AN400" s="263">
        <f t="shared" si="161"/>
        <v>0</v>
      </c>
      <c r="AO400" s="262">
        <f t="shared" si="148"/>
        <v>0</v>
      </c>
      <c r="AP400" s="129">
        <f t="shared" si="149"/>
        <v>0</v>
      </c>
      <c r="AQ400" s="263">
        <f t="shared" si="162"/>
        <v>0</v>
      </c>
      <c r="AR400" s="262">
        <f t="shared" si="150"/>
        <v>0</v>
      </c>
      <c r="AS400" s="129">
        <f t="shared" si="151"/>
        <v>0</v>
      </c>
      <c r="AT400" s="263">
        <f t="shared" si="163"/>
        <v>0</v>
      </c>
      <c r="AU400" s="262">
        <f t="shared" si="152"/>
        <v>0</v>
      </c>
      <c r="AV400" s="129">
        <f t="shared" si="153"/>
        <v>0</v>
      </c>
      <c r="AW400" s="263">
        <f t="shared" si="164"/>
        <v>0</v>
      </c>
      <c r="AX400" s="262">
        <f t="shared" si="154"/>
        <v>0</v>
      </c>
      <c r="AY400" s="129">
        <f t="shared" si="155"/>
        <v>0</v>
      </c>
      <c r="AZ400" s="129">
        <f t="shared" si="165"/>
        <v>0</v>
      </c>
      <c r="BA400" s="263">
        <f>IFERROR(IF(VLOOKUP($D400,Listen!$A$2:$F$45,6,0)="Ja",AX400-MAX(AY400:AZ400),AX400-AY400),0)</f>
        <v>0</v>
      </c>
      <c r="BB400" s="262">
        <f t="shared" si="166"/>
        <v>0</v>
      </c>
      <c r="BC400" s="129">
        <f t="shared" si="156"/>
        <v>0</v>
      </c>
      <c r="BD400" s="129">
        <f t="shared" si="167"/>
        <v>0</v>
      </c>
      <c r="BE400" s="263">
        <f>IFERROR(IF(VLOOKUP($D400,Listen!$A$2:$F$45,6,0)="Ja",BB400-MAX(BC400:BD400),BB400-BC400),0)</f>
        <v>0</v>
      </c>
    </row>
    <row r="401" spans="1:57" x14ac:dyDescent="0.25">
      <c r="A401" s="189">
        <v>397</v>
      </c>
      <c r="B401" s="135" t="str">
        <f>IF(AND(E401&lt;&gt;0,D401&lt;&gt;0,F401&lt;&gt;0),IF(C401&lt;&gt;0,CONCATENATE(C401,"-AGr",VLOOKUP(D401,Listen!$A$2:$D$45,4,FALSE),"-",E401,"-",F401,),CONCATENATE("AGr",VLOOKUP(D401,Listen!$A$2:$D$45,4,FALSE),"-",E401,"-",F401)),"keine vollständige ID")</f>
        <v>keine vollständige ID</v>
      </c>
      <c r="C401" s="126"/>
      <c r="D401" s="275"/>
      <c r="E401" s="33"/>
      <c r="F401" s="130"/>
      <c r="G401" s="16"/>
      <c r="H401" s="16"/>
      <c r="I401" s="16"/>
      <c r="J401" s="16"/>
      <c r="K401" s="16"/>
      <c r="L401" s="94">
        <f>IF(E401&gt;A_Stammdaten!$B$10,0,G401+H401-J401)</f>
        <v>0</v>
      </c>
      <c r="M401" s="16"/>
      <c r="N401" s="16"/>
      <c r="O401" s="16"/>
      <c r="P401" s="54">
        <f t="shared" si="144"/>
        <v>0</v>
      </c>
      <c r="Q401" s="33"/>
      <c r="R401" s="33"/>
      <c r="S401" s="33"/>
      <c r="T401" s="33"/>
      <c r="U401" s="33"/>
      <c r="V401" s="33"/>
      <c r="W401" s="55" t="str">
        <f t="shared" si="145"/>
        <v>-</v>
      </c>
      <c r="X401" s="55" t="str">
        <f t="shared" si="146"/>
        <v>-</v>
      </c>
      <c r="Y401" s="55">
        <f>IF(ISBLANK($D401),0,VLOOKUP($D401,Listen!$A$2:$C$45,2,FALSE))</f>
        <v>0</v>
      </c>
      <c r="Z401" s="55">
        <f>IF(ISBLANK($D401),0,VLOOKUP($D401,Listen!$A$2:$C$45,3,FALSE))</f>
        <v>0</v>
      </c>
      <c r="AA401" s="45">
        <f t="shared" si="157"/>
        <v>0</v>
      </c>
      <c r="AB401" s="45">
        <f t="shared" si="157"/>
        <v>0</v>
      </c>
      <c r="AC401" s="45">
        <f>IFERROR(IF(OR($R401&lt;&gt;"Ja",VLOOKUP($D401,Listen!$A$2:$F$45,5,0)="Nein",E401&lt;IF(D401="LNG Anbindungsanlagen gemäß separater Festlegung",2022,2023)),$Y401,$W401),0)</f>
        <v>0</v>
      </c>
      <c r="AD401" s="45">
        <f>IFERROR(IF(OR($R401&lt;&gt;"Ja",VLOOKUP($D401,Listen!$A$2:$F$45,5,0)="Nein",E401&lt;IF(D401="LNG Anbindungsanlagen gemäß separater Festlegung",2022,2023)),$Y401,$W401),0)</f>
        <v>0</v>
      </c>
      <c r="AE401" s="45">
        <f>IFERROR(IF(OR($S401&lt;&gt;"Ja",VLOOKUP($D401,Listen!$A$2:$F$45,6,0)="Nein"),$Y401,$X401),0)</f>
        <v>0</v>
      </c>
      <c r="AF401" s="45">
        <f>IFERROR(IF(OR($S401&lt;&gt;"Ja",VLOOKUP($D401,Listen!$A$2:$F$45,6,0)="Nein"),$Y401,$X401),0)</f>
        <v>0</v>
      </c>
      <c r="AG401" s="45">
        <f>IFERROR(IF(OR($S401&lt;&gt;"Ja",VLOOKUP($D401,Listen!$A$2:$F$45,6,0)="Nein"),$Y401,$X401),0)</f>
        <v>0</v>
      </c>
      <c r="AH401" s="47">
        <f t="shared" si="158"/>
        <v>0</v>
      </c>
      <c r="AI401" s="122">
        <f>IFERROR(IF(VLOOKUP($D401,Listen!$A$2:$F$45,6,0)="Ja",MAX(BC401:BD401),D_SAV!$BC401),0)</f>
        <v>0</v>
      </c>
      <c r="AJ401" s="47">
        <f t="shared" si="159"/>
        <v>0</v>
      </c>
      <c r="AL401" s="262">
        <f t="shared" si="160"/>
        <v>0</v>
      </c>
      <c r="AM401" s="129">
        <f t="shared" si="147"/>
        <v>0</v>
      </c>
      <c r="AN401" s="263">
        <f t="shared" si="161"/>
        <v>0</v>
      </c>
      <c r="AO401" s="262">
        <f t="shared" si="148"/>
        <v>0</v>
      </c>
      <c r="AP401" s="129">
        <f t="shared" si="149"/>
        <v>0</v>
      </c>
      <c r="AQ401" s="263">
        <f t="shared" si="162"/>
        <v>0</v>
      </c>
      <c r="AR401" s="262">
        <f t="shared" si="150"/>
        <v>0</v>
      </c>
      <c r="AS401" s="129">
        <f t="shared" si="151"/>
        <v>0</v>
      </c>
      <c r="AT401" s="263">
        <f t="shared" si="163"/>
        <v>0</v>
      </c>
      <c r="AU401" s="262">
        <f t="shared" si="152"/>
        <v>0</v>
      </c>
      <c r="AV401" s="129">
        <f t="shared" si="153"/>
        <v>0</v>
      </c>
      <c r="AW401" s="263">
        <f t="shared" si="164"/>
        <v>0</v>
      </c>
      <c r="AX401" s="262">
        <f t="shared" si="154"/>
        <v>0</v>
      </c>
      <c r="AY401" s="129">
        <f t="shared" si="155"/>
        <v>0</v>
      </c>
      <c r="AZ401" s="129">
        <f t="shared" si="165"/>
        <v>0</v>
      </c>
      <c r="BA401" s="263">
        <f>IFERROR(IF(VLOOKUP($D401,Listen!$A$2:$F$45,6,0)="Ja",AX401-MAX(AY401:AZ401),AX401-AY401),0)</f>
        <v>0</v>
      </c>
      <c r="BB401" s="262">
        <f t="shared" si="166"/>
        <v>0</v>
      </c>
      <c r="BC401" s="129">
        <f t="shared" si="156"/>
        <v>0</v>
      </c>
      <c r="BD401" s="129">
        <f t="shared" si="167"/>
        <v>0</v>
      </c>
      <c r="BE401" s="263">
        <f>IFERROR(IF(VLOOKUP($D401,Listen!$A$2:$F$45,6,0)="Ja",BB401-MAX(BC401:BD401),BB401-BC401),0)</f>
        <v>0</v>
      </c>
    </row>
    <row r="402" spans="1:57" x14ac:dyDescent="0.25">
      <c r="A402" s="189">
        <v>398</v>
      </c>
      <c r="B402" s="135" t="str">
        <f>IF(AND(E402&lt;&gt;0,D402&lt;&gt;0,F402&lt;&gt;0),IF(C402&lt;&gt;0,CONCATENATE(C402,"-AGr",VLOOKUP(D402,Listen!$A$2:$D$45,4,FALSE),"-",E402,"-",F402,),CONCATENATE("AGr",VLOOKUP(D402,Listen!$A$2:$D$45,4,FALSE),"-",E402,"-",F402)),"keine vollständige ID")</f>
        <v>keine vollständige ID</v>
      </c>
      <c r="C402" s="126"/>
      <c r="D402" s="275"/>
      <c r="E402" s="33"/>
      <c r="F402" s="130"/>
      <c r="G402" s="16"/>
      <c r="H402" s="16"/>
      <c r="I402" s="16"/>
      <c r="J402" s="16"/>
      <c r="K402" s="16"/>
      <c r="L402" s="94">
        <f>IF(E402&gt;A_Stammdaten!$B$10,0,G402+H402-J402)</f>
        <v>0</v>
      </c>
      <c r="M402" s="16"/>
      <c r="N402" s="16"/>
      <c r="O402" s="16"/>
      <c r="P402" s="54">
        <f t="shared" si="144"/>
        <v>0</v>
      </c>
      <c r="Q402" s="33"/>
      <c r="R402" s="33"/>
      <c r="S402" s="33"/>
      <c r="T402" s="33"/>
      <c r="U402" s="33"/>
      <c r="V402" s="33"/>
      <c r="W402" s="55" t="str">
        <f t="shared" si="145"/>
        <v>-</v>
      </c>
      <c r="X402" s="55" t="str">
        <f t="shared" si="146"/>
        <v>-</v>
      </c>
      <c r="Y402" s="55">
        <f>IF(ISBLANK($D402),0,VLOOKUP($D402,Listen!$A$2:$C$45,2,FALSE))</f>
        <v>0</v>
      </c>
      <c r="Z402" s="55">
        <f>IF(ISBLANK($D402),0,VLOOKUP($D402,Listen!$A$2:$C$45,3,FALSE))</f>
        <v>0</v>
      </c>
      <c r="AA402" s="45">
        <f t="shared" si="157"/>
        <v>0</v>
      </c>
      <c r="AB402" s="45">
        <f t="shared" si="157"/>
        <v>0</v>
      </c>
      <c r="AC402" s="45">
        <f>IFERROR(IF(OR($R402&lt;&gt;"Ja",VLOOKUP($D402,Listen!$A$2:$F$45,5,0)="Nein",E402&lt;IF(D402="LNG Anbindungsanlagen gemäß separater Festlegung",2022,2023)),$Y402,$W402),0)</f>
        <v>0</v>
      </c>
      <c r="AD402" s="45">
        <f>IFERROR(IF(OR($R402&lt;&gt;"Ja",VLOOKUP($D402,Listen!$A$2:$F$45,5,0)="Nein",E402&lt;IF(D402="LNG Anbindungsanlagen gemäß separater Festlegung",2022,2023)),$Y402,$W402),0)</f>
        <v>0</v>
      </c>
      <c r="AE402" s="45">
        <f>IFERROR(IF(OR($S402&lt;&gt;"Ja",VLOOKUP($D402,Listen!$A$2:$F$45,6,0)="Nein"),$Y402,$X402),0)</f>
        <v>0</v>
      </c>
      <c r="AF402" s="45">
        <f>IFERROR(IF(OR($S402&lt;&gt;"Ja",VLOOKUP($D402,Listen!$A$2:$F$45,6,0)="Nein"),$Y402,$X402),0)</f>
        <v>0</v>
      </c>
      <c r="AG402" s="45">
        <f>IFERROR(IF(OR($S402&lt;&gt;"Ja",VLOOKUP($D402,Listen!$A$2:$F$45,6,0)="Nein"),$Y402,$X402),0)</f>
        <v>0</v>
      </c>
      <c r="AH402" s="47">
        <f t="shared" si="158"/>
        <v>0</v>
      </c>
      <c r="AI402" s="122">
        <f>IFERROR(IF(VLOOKUP($D402,Listen!$A$2:$F$45,6,0)="Ja",MAX(BC402:BD402),D_SAV!$BC402),0)</f>
        <v>0</v>
      </c>
      <c r="AJ402" s="47">
        <f t="shared" si="159"/>
        <v>0</v>
      </c>
      <c r="AL402" s="262">
        <f t="shared" si="160"/>
        <v>0</v>
      </c>
      <c r="AM402" s="129">
        <f t="shared" si="147"/>
        <v>0</v>
      </c>
      <c r="AN402" s="263">
        <f t="shared" si="161"/>
        <v>0</v>
      </c>
      <c r="AO402" s="262">
        <f t="shared" si="148"/>
        <v>0</v>
      </c>
      <c r="AP402" s="129">
        <f t="shared" si="149"/>
        <v>0</v>
      </c>
      <c r="AQ402" s="263">
        <f t="shared" si="162"/>
        <v>0</v>
      </c>
      <c r="AR402" s="262">
        <f t="shared" si="150"/>
        <v>0</v>
      </c>
      <c r="AS402" s="129">
        <f t="shared" si="151"/>
        <v>0</v>
      </c>
      <c r="AT402" s="263">
        <f t="shared" si="163"/>
        <v>0</v>
      </c>
      <c r="AU402" s="262">
        <f t="shared" si="152"/>
        <v>0</v>
      </c>
      <c r="AV402" s="129">
        <f t="shared" si="153"/>
        <v>0</v>
      </c>
      <c r="AW402" s="263">
        <f t="shared" si="164"/>
        <v>0</v>
      </c>
      <c r="AX402" s="262">
        <f t="shared" si="154"/>
        <v>0</v>
      </c>
      <c r="AY402" s="129">
        <f t="shared" si="155"/>
        <v>0</v>
      </c>
      <c r="AZ402" s="129">
        <f t="shared" si="165"/>
        <v>0</v>
      </c>
      <c r="BA402" s="263">
        <f>IFERROR(IF(VLOOKUP($D402,Listen!$A$2:$F$45,6,0)="Ja",AX402-MAX(AY402:AZ402),AX402-AY402),0)</f>
        <v>0</v>
      </c>
      <c r="BB402" s="262">
        <f t="shared" si="166"/>
        <v>0</v>
      </c>
      <c r="BC402" s="129">
        <f t="shared" si="156"/>
        <v>0</v>
      </c>
      <c r="BD402" s="129">
        <f t="shared" si="167"/>
        <v>0</v>
      </c>
      <c r="BE402" s="263">
        <f>IFERROR(IF(VLOOKUP($D402,Listen!$A$2:$F$45,6,0)="Ja",BB402-MAX(BC402:BD402),BB402-BC402),0)</f>
        <v>0</v>
      </c>
    </row>
    <row r="403" spans="1:57" x14ac:dyDescent="0.25">
      <c r="A403" s="189">
        <v>399</v>
      </c>
      <c r="B403" s="135" t="str">
        <f>IF(AND(E403&lt;&gt;0,D403&lt;&gt;0,F403&lt;&gt;0),IF(C403&lt;&gt;0,CONCATENATE(C403,"-AGr",VLOOKUP(D403,Listen!$A$2:$D$45,4,FALSE),"-",E403,"-",F403,),CONCATENATE("AGr",VLOOKUP(D403,Listen!$A$2:$D$45,4,FALSE),"-",E403,"-",F403)),"keine vollständige ID")</f>
        <v>keine vollständige ID</v>
      </c>
      <c r="C403" s="126"/>
      <c r="D403" s="275"/>
      <c r="E403" s="33"/>
      <c r="F403" s="130"/>
      <c r="G403" s="16"/>
      <c r="H403" s="16"/>
      <c r="I403" s="16"/>
      <c r="J403" s="16"/>
      <c r="K403" s="16"/>
      <c r="L403" s="94">
        <f>IF(E403&gt;A_Stammdaten!$B$10,0,G403+H403-J403)</f>
        <v>0</v>
      </c>
      <c r="M403" s="16"/>
      <c r="N403" s="16"/>
      <c r="O403" s="16"/>
      <c r="P403" s="54">
        <f t="shared" si="144"/>
        <v>0</v>
      </c>
      <c r="Q403" s="33"/>
      <c r="R403" s="33"/>
      <c r="S403" s="33"/>
      <c r="T403" s="33"/>
      <c r="U403" s="33"/>
      <c r="V403" s="33"/>
      <c r="W403" s="55" t="str">
        <f t="shared" si="145"/>
        <v>-</v>
      </c>
      <c r="X403" s="55" t="str">
        <f t="shared" si="146"/>
        <v>-</v>
      </c>
      <c r="Y403" s="55">
        <f>IF(ISBLANK($D403),0,VLOOKUP($D403,Listen!$A$2:$C$45,2,FALSE))</f>
        <v>0</v>
      </c>
      <c r="Z403" s="55">
        <f>IF(ISBLANK($D403),0,VLOOKUP($D403,Listen!$A$2:$C$45,3,FALSE))</f>
        <v>0</v>
      </c>
      <c r="AA403" s="45">
        <f t="shared" si="157"/>
        <v>0</v>
      </c>
      <c r="AB403" s="45">
        <f t="shared" si="157"/>
        <v>0</v>
      </c>
      <c r="AC403" s="45">
        <f>IFERROR(IF(OR($R403&lt;&gt;"Ja",VLOOKUP($D403,Listen!$A$2:$F$45,5,0)="Nein",E403&lt;IF(D403="LNG Anbindungsanlagen gemäß separater Festlegung",2022,2023)),$Y403,$W403),0)</f>
        <v>0</v>
      </c>
      <c r="AD403" s="45">
        <f>IFERROR(IF(OR($R403&lt;&gt;"Ja",VLOOKUP($D403,Listen!$A$2:$F$45,5,0)="Nein",E403&lt;IF(D403="LNG Anbindungsanlagen gemäß separater Festlegung",2022,2023)),$Y403,$W403),0)</f>
        <v>0</v>
      </c>
      <c r="AE403" s="45">
        <f>IFERROR(IF(OR($S403&lt;&gt;"Ja",VLOOKUP($D403,Listen!$A$2:$F$45,6,0)="Nein"),$Y403,$X403),0)</f>
        <v>0</v>
      </c>
      <c r="AF403" s="45">
        <f>IFERROR(IF(OR($S403&lt;&gt;"Ja",VLOOKUP($D403,Listen!$A$2:$F$45,6,0)="Nein"),$Y403,$X403),0)</f>
        <v>0</v>
      </c>
      <c r="AG403" s="45">
        <f>IFERROR(IF(OR($S403&lt;&gt;"Ja",VLOOKUP($D403,Listen!$A$2:$F$45,6,0)="Nein"),$Y403,$X403),0)</f>
        <v>0</v>
      </c>
      <c r="AH403" s="47">
        <f t="shared" si="158"/>
        <v>0</v>
      </c>
      <c r="AI403" s="122">
        <f>IFERROR(IF(VLOOKUP($D403,Listen!$A$2:$F$45,6,0)="Ja",MAX(BC403:BD403),D_SAV!$BC403),0)</f>
        <v>0</v>
      </c>
      <c r="AJ403" s="47">
        <f t="shared" si="159"/>
        <v>0</v>
      </c>
      <c r="AL403" s="262">
        <f t="shared" si="160"/>
        <v>0</v>
      </c>
      <c r="AM403" s="129">
        <f t="shared" si="147"/>
        <v>0</v>
      </c>
      <c r="AN403" s="263">
        <f t="shared" si="161"/>
        <v>0</v>
      </c>
      <c r="AO403" s="262">
        <f t="shared" si="148"/>
        <v>0</v>
      </c>
      <c r="AP403" s="129">
        <f t="shared" si="149"/>
        <v>0</v>
      </c>
      <c r="AQ403" s="263">
        <f t="shared" si="162"/>
        <v>0</v>
      </c>
      <c r="AR403" s="262">
        <f t="shared" si="150"/>
        <v>0</v>
      </c>
      <c r="AS403" s="129">
        <f t="shared" si="151"/>
        <v>0</v>
      </c>
      <c r="AT403" s="263">
        <f t="shared" si="163"/>
        <v>0</v>
      </c>
      <c r="AU403" s="262">
        <f t="shared" si="152"/>
        <v>0</v>
      </c>
      <c r="AV403" s="129">
        <f t="shared" si="153"/>
        <v>0</v>
      </c>
      <c r="AW403" s="263">
        <f t="shared" si="164"/>
        <v>0</v>
      </c>
      <c r="AX403" s="262">
        <f t="shared" si="154"/>
        <v>0</v>
      </c>
      <c r="AY403" s="129">
        <f t="shared" si="155"/>
        <v>0</v>
      </c>
      <c r="AZ403" s="129">
        <f t="shared" si="165"/>
        <v>0</v>
      </c>
      <c r="BA403" s="263">
        <f>IFERROR(IF(VLOOKUP($D403,Listen!$A$2:$F$45,6,0)="Ja",AX403-MAX(AY403:AZ403),AX403-AY403),0)</f>
        <v>0</v>
      </c>
      <c r="BB403" s="262">
        <f t="shared" si="166"/>
        <v>0</v>
      </c>
      <c r="BC403" s="129">
        <f t="shared" si="156"/>
        <v>0</v>
      </c>
      <c r="BD403" s="129">
        <f t="shared" si="167"/>
        <v>0</v>
      </c>
      <c r="BE403" s="263">
        <f>IFERROR(IF(VLOOKUP($D403,Listen!$A$2:$F$45,6,0)="Ja",BB403-MAX(BC403:BD403),BB403-BC403),0)</f>
        <v>0</v>
      </c>
    </row>
    <row r="404" spans="1:57" x14ac:dyDescent="0.25">
      <c r="A404" s="189">
        <v>400</v>
      </c>
      <c r="B404" s="135" t="str">
        <f>IF(AND(E404&lt;&gt;0,D404&lt;&gt;0,F404&lt;&gt;0),IF(C404&lt;&gt;0,CONCATENATE(C404,"-AGr",VLOOKUP(D404,Listen!$A$2:$D$45,4,FALSE),"-",E404,"-",F404,),CONCATENATE("AGr",VLOOKUP(D404,Listen!$A$2:$D$45,4,FALSE),"-",E404,"-",F404)),"keine vollständige ID")</f>
        <v>keine vollständige ID</v>
      </c>
      <c r="C404" s="126"/>
      <c r="D404" s="275"/>
      <c r="E404" s="33"/>
      <c r="F404" s="130"/>
      <c r="G404" s="16"/>
      <c r="H404" s="16"/>
      <c r="I404" s="16"/>
      <c r="J404" s="16"/>
      <c r="K404" s="16"/>
      <c r="L404" s="94">
        <f>IF(E404&gt;A_Stammdaten!$B$10,0,G404+H404-J404)</f>
        <v>0</v>
      </c>
      <c r="M404" s="16"/>
      <c r="N404" s="16"/>
      <c r="O404" s="16"/>
      <c r="P404" s="54">
        <f t="shared" si="144"/>
        <v>0</v>
      </c>
      <c r="Q404" s="33"/>
      <c r="R404" s="33"/>
      <c r="S404" s="33"/>
      <c r="T404" s="33"/>
      <c r="U404" s="33"/>
      <c r="V404" s="33"/>
      <c r="W404" s="55" t="str">
        <f t="shared" si="145"/>
        <v>-</v>
      </c>
      <c r="X404" s="55" t="str">
        <f t="shared" si="146"/>
        <v>-</v>
      </c>
      <c r="Y404" s="55">
        <f>IF(ISBLANK($D404),0,VLOOKUP($D404,Listen!$A$2:$C$45,2,FALSE))</f>
        <v>0</v>
      </c>
      <c r="Z404" s="55">
        <f>IF(ISBLANK($D404),0,VLOOKUP($D404,Listen!$A$2:$C$45,3,FALSE))</f>
        <v>0</v>
      </c>
      <c r="AA404" s="45">
        <f t="shared" si="157"/>
        <v>0</v>
      </c>
      <c r="AB404" s="45">
        <f t="shared" si="157"/>
        <v>0</v>
      </c>
      <c r="AC404" s="45">
        <f>IFERROR(IF(OR($R404&lt;&gt;"Ja",VLOOKUP($D404,Listen!$A$2:$F$45,5,0)="Nein",E404&lt;IF(D404="LNG Anbindungsanlagen gemäß separater Festlegung",2022,2023)),$Y404,$W404),0)</f>
        <v>0</v>
      </c>
      <c r="AD404" s="45">
        <f>IFERROR(IF(OR($R404&lt;&gt;"Ja",VLOOKUP($D404,Listen!$A$2:$F$45,5,0)="Nein",E404&lt;IF(D404="LNG Anbindungsanlagen gemäß separater Festlegung",2022,2023)),$Y404,$W404),0)</f>
        <v>0</v>
      </c>
      <c r="AE404" s="45">
        <f>IFERROR(IF(OR($S404&lt;&gt;"Ja",VLOOKUP($D404,Listen!$A$2:$F$45,6,0)="Nein"),$Y404,$X404),0)</f>
        <v>0</v>
      </c>
      <c r="AF404" s="45">
        <f>IFERROR(IF(OR($S404&lt;&gt;"Ja",VLOOKUP($D404,Listen!$A$2:$F$45,6,0)="Nein"),$Y404,$X404),0)</f>
        <v>0</v>
      </c>
      <c r="AG404" s="45">
        <f>IFERROR(IF(OR($S404&lt;&gt;"Ja",VLOOKUP($D404,Listen!$A$2:$F$45,6,0)="Nein"),$Y404,$X404),0)</f>
        <v>0</v>
      </c>
      <c r="AH404" s="47">
        <f t="shared" si="158"/>
        <v>0</v>
      </c>
      <c r="AI404" s="122">
        <f>IFERROR(IF(VLOOKUP($D404,Listen!$A$2:$F$45,6,0)="Ja",MAX(BC404:BD404),D_SAV!$BC404),0)</f>
        <v>0</v>
      </c>
      <c r="AJ404" s="47">
        <f t="shared" si="159"/>
        <v>0</v>
      </c>
      <c r="AL404" s="262">
        <f t="shared" si="160"/>
        <v>0</v>
      </c>
      <c r="AM404" s="129">
        <f t="shared" si="147"/>
        <v>0</v>
      </c>
      <c r="AN404" s="263">
        <f t="shared" si="161"/>
        <v>0</v>
      </c>
      <c r="AO404" s="262">
        <f t="shared" si="148"/>
        <v>0</v>
      </c>
      <c r="AP404" s="129">
        <f t="shared" si="149"/>
        <v>0</v>
      </c>
      <c r="AQ404" s="263">
        <f t="shared" si="162"/>
        <v>0</v>
      </c>
      <c r="AR404" s="262">
        <f t="shared" si="150"/>
        <v>0</v>
      </c>
      <c r="AS404" s="129">
        <f t="shared" si="151"/>
        <v>0</v>
      </c>
      <c r="AT404" s="263">
        <f t="shared" si="163"/>
        <v>0</v>
      </c>
      <c r="AU404" s="262">
        <f t="shared" si="152"/>
        <v>0</v>
      </c>
      <c r="AV404" s="129">
        <f t="shared" si="153"/>
        <v>0</v>
      </c>
      <c r="AW404" s="263">
        <f t="shared" si="164"/>
        <v>0</v>
      </c>
      <c r="AX404" s="262">
        <f t="shared" si="154"/>
        <v>0</v>
      </c>
      <c r="AY404" s="129">
        <f t="shared" si="155"/>
        <v>0</v>
      </c>
      <c r="AZ404" s="129">
        <f t="shared" si="165"/>
        <v>0</v>
      </c>
      <c r="BA404" s="263">
        <f>IFERROR(IF(VLOOKUP($D404,Listen!$A$2:$F$45,6,0)="Ja",AX404-MAX(AY404:AZ404),AX404-AY404),0)</f>
        <v>0</v>
      </c>
      <c r="BB404" s="262">
        <f t="shared" si="166"/>
        <v>0</v>
      </c>
      <c r="BC404" s="129">
        <f t="shared" si="156"/>
        <v>0</v>
      </c>
      <c r="BD404" s="129">
        <f t="shared" si="167"/>
        <v>0</v>
      </c>
      <c r="BE404" s="263">
        <f>IFERROR(IF(VLOOKUP($D404,Listen!$A$2:$F$45,6,0)="Ja",BB404-MAX(BC404:BD404),BB404-BC404),0)</f>
        <v>0</v>
      </c>
    </row>
    <row r="405" spans="1:57" x14ac:dyDescent="0.25">
      <c r="A405" s="189">
        <v>401</v>
      </c>
      <c r="B405" s="135" t="str">
        <f>IF(AND(E405&lt;&gt;0,D405&lt;&gt;0,F405&lt;&gt;0),IF(C405&lt;&gt;0,CONCATENATE(C405,"-AGr",VLOOKUP(D405,Listen!$A$2:$D$45,4,FALSE),"-",E405,"-",F405,),CONCATENATE("AGr",VLOOKUP(D405,Listen!$A$2:$D$45,4,FALSE),"-",E405,"-",F405)),"keine vollständige ID")</f>
        <v>keine vollständige ID</v>
      </c>
      <c r="C405" s="126"/>
      <c r="D405" s="275"/>
      <c r="E405" s="33"/>
      <c r="F405" s="130"/>
      <c r="G405" s="16"/>
      <c r="H405" s="16"/>
      <c r="I405" s="16"/>
      <c r="J405" s="16"/>
      <c r="K405" s="16"/>
      <c r="L405" s="94">
        <f>IF(E405&gt;A_Stammdaten!$B$10,0,G405+H405-J405)</f>
        <v>0</v>
      </c>
      <c r="M405" s="16"/>
      <c r="N405" s="16"/>
      <c r="O405" s="16"/>
      <c r="P405" s="54">
        <f t="shared" si="144"/>
        <v>0</v>
      </c>
      <c r="Q405" s="33"/>
      <c r="R405" s="33"/>
      <c r="S405" s="33"/>
      <c r="T405" s="33"/>
      <c r="U405" s="33"/>
      <c r="V405" s="33"/>
      <c r="W405" s="55" t="str">
        <f t="shared" si="145"/>
        <v>-</v>
      </c>
      <c r="X405" s="55" t="str">
        <f t="shared" si="146"/>
        <v>-</v>
      </c>
      <c r="Y405" s="55">
        <f>IF(ISBLANK($D405),0,VLOOKUP($D405,Listen!$A$2:$C$45,2,FALSE))</f>
        <v>0</v>
      </c>
      <c r="Z405" s="55">
        <f>IF(ISBLANK($D405),0,VLOOKUP($D405,Listen!$A$2:$C$45,3,FALSE))</f>
        <v>0</v>
      </c>
      <c r="AA405" s="45">
        <f t="shared" si="157"/>
        <v>0</v>
      </c>
      <c r="AB405" s="45">
        <f t="shared" si="157"/>
        <v>0</v>
      </c>
      <c r="AC405" s="45">
        <f>IFERROR(IF(OR($R405&lt;&gt;"Ja",VLOOKUP($D405,Listen!$A$2:$F$45,5,0)="Nein",E405&lt;IF(D405="LNG Anbindungsanlagen gemäß separater Festlegung",2022,2023)),$Y405,$W405),0)</f>
        <v>0</v>
      </c>
      <c r="AD405" s="45">
        <f>IFERROR(IF(OR($R405&lt;&gt;"Ja",VLOOKUP($D405,Listen!$A$2:$F$45,5,0)="Nein",E405&lt;IF(D405="LNG Anbindungsanlagen gemäß separater Festlegung",2022,2023)),$Y405,$W405),0)</f>
        <v>0</v>
      </c>
      <c r="AE405" s="45">
        <f>IFERROR(IF(OR($S405&lt;&gt;"Ja",VLOOKUP($D405,Listen!$A$2:$F$45,6,0)="Nein"),$Y405,$X405),0)</f>
        <v>0</v>
      </c>
      <c r="AF405" s="45">
        <f>IFERROR(IF(OR($S405&lt;&gt;"Ja",VLOOKUP($D405,Listen!$A$2:$F$45,6,0)="Nein"),$Y405,$X405),0)</f>
        <v>0</v>
      </c>
      <c r="AG405" s="45">
        <f>IFERROR(IF(OR($S405&lt;&gt;"Ja",VLOOKUP($D405,Listen!$A$2:$F$45,6,0)="Nein"),$Y405,$X405),0)</f>
        <v>0</v>
      </c>
      <c r="AH405" s="47">
        <f t="shared" si="158"/>
        <v>0</v>
      </c>
      <c r="AI405" s="122">
        <f>IFERROR(IF(VLOOKUP($D405,Listen!$A$2:$F$45,6,0)="Ja",MAX(BC405:BD405),D_SAV!$BC405),0)</f>
        <v>0</v>
      </c>
      <c r="AJ405" s="47">
        <f t="shared" si="159"/>
        <v>0</v>
      </c>
      <c r="AL405" s="262">
        <f t="shared" si="160"/>
        <v>0</v>
      </c>
      <c r="AM405" s="129">
        <f t="shared" si="147"/>
        <v>0</v>
      </c>
      <c r="AN405" s="263">
        <f t="shared" si="161"/>
        <v>0</v>
      </c>
      <c r="AO405" s="262">
        <f t="shared" si="148"/>
        <v>0</v>
      </c>
      <c r="AP405" s="129">
        <f t="shared" si="149"/>
        <v>0</v>
      </c>
      <c r="AQ405" s="263">
        <f t="shared" si="162"/>
        <v>0</v>
      </c>
      <c r="AR405" s="262">
        <f t="shared" si="150"/>
        <v>0</v>
      </c>
      <c r="AS405" s="129">
        <f t="shared" si="151"/>
        <v>0</v>
      </c>
      <c r="AT405" s="263">
        <f t="shared" si="163"/>
        <v>0</v>
      </c>
      <c r="AU405" s="262">
        <f t="shared" si="152"/>
        <v>0</v>
      </c>
      <c r="AV405" s="129">
        <f t="shared" si="153"/>
        <v>0</v>
      </c>
      <c r="AW405" s="263">
        <f t="shared" si="164"/>
        <v>0</v>
      </c>
      <c r="AX405" s="262">
        <f t="shared" si="154"/>
        <v>0</v>
      </c>
      <c r="AY405" s="129">
        <f t="shared" si="155"/>
        <v>0</v>
      </c>
      <c r="AZ405" s="129">
        <f t="shared" si="165"/>
        <v>0</v>
      </c>
      <c r="BA405" s="263">
        <f>IFERROR(IF(VLOOKUP($D405,Listen!$A$2:$F$45,6,0)="Ja",AX405-MAX(AY405:AZ405),AX405-AY405),0)</f>
        <v>0</v>
      </c>
      <c r="BB405" s="262">
        <f t="shared" si="166"/>
        <v>0</v>
      </c>
      <c r="BC405" s="129">
        <f t="shared" si="156"/>
        <v>0</v>
      </c>
      <c r="BD405" s="129">
        <f t="shared" si="167"/>
        <v>0</v>
      </c>
      <c r="BE405" s="263">
        <f>IFERROR(IF(VLOOKUP($D405,Listen!$A$2:$F$45,6,0)="Ja",BB405-MAX(BC405:BD405),BB405-BC405),0)</f>
        <v>0</v>
      </c>
    </row>
    <row r="406" spans="1:57" x14ac:dyDescent="0.25">
      <c r="A406" s="189">
        <v>402</v>
      </c>
      <c r="B406" s="135" t="str">
        <f>IF(AND(E406&lt;&gt;0,D406&lt;&gt;0,F406&lt;&gt;0),IF(C406&lt;&gt;0,CONCATENATE(C406,"-AGr",VLOOKUP(D406,Listen!$A$2:$D$45,4,FALSE),"-",E406,"-",F406,),CONCATENATE("AGr",VLOOKUP(D406,Listen!$A$2:$D$45,4,FALSE),"-",E406,"-",F406)),"keine vollständige ID")</f>
        <v>keine vollständige ID</v>
      </c>
      <c r="C406" s="126"/>
      <c r="D406" s="275"/>
      <c r="E406" s="33"/>
      <c r="F406" s="130"/>
      <c r="G406" s="16"/>
      <c r="H406" s="16"/>
      <c r="I406" s="16"/>
      <c r="J406" s="16"/>
      <c r="K406" s="16"/>
      <c r="L406" s="94">
        <f>IF(E406&gt;A_Stammdaten!$B$10,0,G406+H406-J406)</f>
        <v>0</v>
      </c>
      <c r="M406" s="16"/>
      <c r="N406" s="16"/>
      <c r="O406" s="16"/>
      <c r="P406" s="54">
        <f t="shared" si="144"/>
        <v>0</v>
      </c>
      <c r="Q406" s="33"/>
      <c r="R406" s="33"/>
      <c r="S406" s="33"/>
      <c r="T406" s="33"/>
      <c r="U406" s="33"/>
      <c r="V406" s="33"/>
      <c r="W406" s="55" t="str">
        <f t="shared" si="145"/>
        <v>-</v>
      </c>
      <c r="X406" s="55" t="str">
        <f t="shared" si="146"/>
        <v>-</v>
      </c>
      <c r="Y406" s="55">
        <f>IF(ISBLANK($D406),0,VLOOKUP($D406,Listen!$A$2:$C$45,2,FALSE))</f>
        <v>0</v>
      </c>
      <c r="Z406" s="55">
        <f>IF(ISBLANK($D406),0,VLOOKUP($D406,Listen!$A$2:$C$45,3,FALSE))</f>
        <v>0</v>
      </c>
      <c r="AA406" s="45">
        <f t="shared" si="157"/>
        <v>0</v>
      </c>
      <c r="AB406" s="45">
        <f t="shared" si="157"/>
        <v>0</v>
      </c>
      <c r="AC406" s="45">
        <f>IFERROR(IF(OR($R406&lt;&gt;"Ja",VLOOKUP($D406,Listen!$A$2:$F$45,5,0)="Nein",E406&lt;IF(D406="LNG Anbindungsanlagen gemäß separater Festlegung",2022,2023)),$Y406,$W406),0)</f>
        <v>0</v>
      </c>
      <c r="AD406" s="45">
        <f>IFERROR(IF(OR($R406&lt;&gt;"Ja",VLOOKUP($D406,Listen!$A$2:$F$45,5,0)="Nein",E406&lt;IF(D406="LNG Anbindungsanlagen gemäß separater Festlegung",2022,2023)),$Y406,$W406),0)</f>
        <v>0</v>
      </c>
      <c r="AE406" s="45">
        <f>IFERROR(IF(OR($S406&lt;&gt;"Ja",VLOOKUP($D406,Listen!$A$2:$F$45,6,0)="Nein"),$Y406,$X406),0)</f>
        <v>0</v>
      </c>
      <c r="AF406" s="45">
        <f>IFERROR(IF(OR($S406&lt;&gt;"Ja",VLOOKUP($D406,Listen!$A$2:$F$45,6,0)="Nein"),$Y406,$X406),0)</f>
        <v>0</v>
      </c>
      <c r="AG406" s="45">
        <f>IFERROR(IF(OR($S406&lt;&gt;"Ja",VLOOKUP($D406,Listen!$A$2:$F$45,6,0)="Nein"),$Y406,$X406),0)</f>
        <v>0</v>
      </c>
      <c r="AH406" s="47">
        <f t="shared" si="158"/>
        <v>0</v>
      </c>
      <c r="AI406" s="122">
        <f>IFERROR(IF(VLOOKUP($D406,Listen!$A$2:$F$45,6,0)="Ja",MAX(BC406:BD406),D_SAV!$BC406),0)</f>
        <v>0</v>
      </c>
      <c r="AJ406" s="47">
        <f t="shared" si="159"/>
        <v>0</v>
      </c>
      <c r="AL406" s="262">
        <f t="shared" si="160"/>
        <v>0</v>
      </c>
      <c r="AM406" s="129">
        <f t="shared" si="147"/>
        <v>0</v>
      </c>
      <c r="AN406" s="263">
        <f t="shared" si="161"/>
        <v>0</v>
      </c>
      <c r="AO406" s="262">
        <f t="shared" si="148"/>
        <v>0</v>
      </c>
      <c r="AP406" s="129">
        <f t="shared" si="149"/>
        <v>0</v>
      </c>
      <c r="AQ406" s="263">
        <f t="shared" si="162"/>
        <v>0</v>
      </c>
      <c r="AR406" s="262">
        <f t="shared" si="150"/>
        <v>0</v>
      </c>
      <c r="AS406" s="129">
        <f t="shared" si="151"/>
        <v>0</v>
      </c>
      <c r="AT406" s="263">
        <f t="shared" si="163"/>
        <v>0</v>
      </c>
      <c r="AU406" s="262">
        <f t="shared" si="152"/>
        <v>0</v>
      </c>
      <c r="AV406" s="129">
        <f t="shared" si="153"/>
        <v>0</v>
      </c>
      <c r="AW406" s="263">
        <f t="shared" si="164"/>
        <v>0</v>
      </c>
      <c r="AX406" s="262">
        <f t="shared" si="154"/>
        <v>0</v>
      </c>
      <c r="AY406" s="129">
        <f t="shared" si="155"/>
        <v>0</v>
      </c>
      <c r="AZ406" s="129">
        <f t="shared" si="165"/>
        <v>0</v>
      </c>
      <c r="BA406" s="263">
        <f>IFERROR(IF(VLOOKUP($D406,Listen!$A$2:$F$45,6,0)="Ja",AX406-MAX(AY406:AZ406),AX406-AY406),0)</f>
        <v>0</v>
      </c>
      <c r="BB406" s="262">
        <f t="shared" si="166"/>
        <v>0</v>
      </c>
      <c r="BC406" s="129">
        <f t="shared" si="156"/>
        <v>0</v>
      </c>
      <c r="BD406" s="129">
        <f t="shared" si="167"/>
        <v>0</v>
      </c>
      <c r="BE406" s="263">
        <f>IFERROR(IF(VLOOKUP($D406,Listen!$A$2:$F$45,6,0)="Ja",BB406-MAX(BC406:BD406),BB406-BC406),0)</f>
        <v>0</v>
      </c>
    </row>
    <row r="407" spans="1:57" x14ac:dyDescent="0.25">
      <c r="A407" s="189">
        <v>403</v>
      </c>
      <c r="B407" s="135" t="str">
        <f>IF(AND(E407&lt;&gt;0,D407&lt;&gt;0,F407&lt;&gt;0),IF(C407&lt;&gt;0,CONCATENATE(C407,"-AGr",VLOOKUP(D407,Listen!$A$2:$D$45,4,FALSE),"-",E407,"-",F407,),CONCATENATE("AGr",VLOOKUP(D407,Listen!$A$2:$D$45,4,FALSE),"-",E407,"-",F407)),"keine vollständige ID")</f>
        <v>keine vollständige ID</v>
      </c>
      <c r="C407" s="126"/>
      <c r="D407" s="275"/>
      <c r="E407" s="33"/>
      <c r="F407" s="130"/>
      <c r="G407" s="16"/>
      <c r="H407" s="16"/>
      <c r="I407" s="16"/>
      <c r="J407" s="16"/>
      <c r="K407" s="16"/>
      <c r="L407" s="94">
        <f>IF(E407&gt;A_Stammdaten!$B$10,0,G407+H407-J407)</f>
        <v>0</v>
      </c>
      <c r="M407" s="16"/>
      <c r="N407" s="16"/>
      <c r="O407" s="16"/>
      <c r="P407" s="54">
        <f t="shared" si="144"/>
        <v>0</v>
      </c>
      <c r="Q407" s="33"/>
      <c r="R407" s="33"/>
      <c r="S407" s="33"/>
      <c r="T407" s="33"/>
      <c r="U407" s="33"/>
      <c r="V407" s="33"/>
      <c r="W407" s="55" t="str">
        <f t="shared" si="145"/>
        <v>-</v>
      </c>
      <c r="X407" s="55" t="str">
        <f t="shared" si="146"/>
        <v>-</v>
      </c>
      <c r="Y407" s="55">
        <f>IF(ISBLANK($D407),0,VLOOKUP($D407,Listen!$A$2:$C$45,2,FALSE))</f>
        <v>0</v>
      </c>
      <c r="Z407" s="55">
        <f>IF(ISBLANK($D407),0,VLOOKUP($D407,Listen!$A$2:$C$45,3,FALSE))</f>
        <v>0</v>
      </c>
      <c r="AA407" s="45">
        <f t="shared" si="157"/>
        <v>0</v>
      </c>
      <c r="AB407" s="45">
        <f t="shared" si="157"/>
        <v>0</v>
      </c>
      <c r="AC407" s="45">
        <f>IFERROR(IF(OR($R407&lt;&gt;"Ja",VLOOKUP($D407,Listen!$A$2:$F$45,5,0)="Nein",E407&lt;IF(D407="LNG Anbindungsanlagen gemäß separater Festlegung",2022,2023)),$Y407,$W407),0)</f>
        <v>0</v>
      </c>
      <c r="AD407" s="45">
        <f>IFERROR(IF(OR($R407&lt;&gt;"Ja",VLOOKUP($D407,Listen!$A$2:$F$45,5,0)="Nein",E407&lt;IF(D407="LNG Anbindungsanlagen gemäß separater Festlegung",2022,2023)),$Y407,$W407),0)</f>
        <v>0</v>
      </c>
      <c r="AE407" s="45">
        <f>IFERROR(IF(OR($S407&lt;&gt;"Ja",VLOOKUP($D407,Listen!$A$2:$F$45,6,0)="Nein"),$Y407,$X407),0)</f>
        <v>0</v>
      </c>
      <c r="AF407" s="45">
        <f>IFERROR(IF(OR($S407&lt;&gt;"Ja",VLOOKUP($D407,Listen!$A$2:$F$45,6,0)="Nein"),$Y407,$X407),0)</f>
        <v>0</v>
      </c>
      <c r="AG407" s="45">
        <f>IFERROR(IF(OR($S407&lt;&gt;"Ja",VLOOKUP($D407,Listen!$A$2:$F$45,6,0)="Nein"),$Y407,$X407),0)</f>
        <v>0</v>
      </c>
      <c r="AH407" s="47">
        <f t="shared" si="158"/>
        <v>0</v>
      </c>
      <c r="AI407" s="122">
        <f>IFERROR(IF(VLOOKUP($D407,Listen!$A$2:$F$45,6,0)="Ja",MAX(BC407:BD407),D_SAV!$BC407),0)</f>
        <v>0</v>
      </c>
      <c r="AJ407" s="47">
        <f t="shared" si="159"/>
        <v>0</v>
      </c>
      <c r="AL407" s="262">
        <f t="shared" si="160"/>
        <v>0</v>
      </c>
      <c r="AM407" s="129">
        <f t="shared" si="147"/>
        <v>0</v>
      </c>
      <c r="AN407" s="263">
        <f t="shared" si="161"/>
        <v>0</v>
      </c>
      <c r="AO407" s="262">
        <f t="shared" si="148"/>
        <v>0</v>
      </c>
      <c r="AP407" s="129">
        <f t="shared" si="149"/>
        <v>0</v>
      </c>
      <c r="AQ407" s="263">
        <f t="shared" si="162"/>
        <v>0</v>
      </c>
      <c r="AR407" s="262">
        <f t="shared" si="150"/>
        <v>0</v>
      </c>
      <c r="AS407" s="129">
        <f t="shared" si="151"/>
        <v>0</v>
      </c>
      <c r="AT407" s="263">
        <f t="shared" si="163"/>
        <v>0</v>
      </c>
      <c r="AU407" s="262">
        <f t="shared" si="152"/>
        <v>0</v>
      </c>
      <c r="AV407" s="129">
        <f t="shared" si="153"/>
        <v>0</v>
      </c>
      <c r="AW407" s="263">
        <f t="shared" si="164"/>
        <v>0</v>
      </c>
      <c r="AX407" s="262">
        <f t="shared" si="154"/>
        <v>0</v>
      </c>
      <c r="AY407" s="129">
        <f t="shared" si="155"/>
        <v>0</v>
      </c>
      <c r="AZ407" s="129">
        <f t="shared" si="165"/>
        <v>0</v>
      </c>
      <c r="BA407" s="263">
        <f>IFERROR(IF(VLOOKUP($D407,Listen!$A$2:$F$45,6,0)="Ja",AX407-MAX(AY407:AZ407),AX407-AY407),0)</f>
        <v>0</v>
      </c>
      <c r="BB407" s="262">
        <f t="shared" si="166"/>
        <v>0</v>
      </c>
      <c r="BC407" s="129">
        <f t="shared" si="156"/>
        <v>0</v>
      </c>
      <c r="BD407" s="129">
        <f t="shared" si="167"/>
        <v>0</v>
      </c>
      <c r="BE407" s="263">
        <f>IFERROR(IF(VLOOKUP($D407,Listen!$A$2:$F$45,6,0)="Ja",BB407-MAX(BC407:BD407),BB407-BC407),0)</f>
        <v>0</v>
      </c>
    </row>
    <row r="408" spans="1:57" x14ac:dyDescent="0.25">
      <c r="A408" s="189">
        <v>404</v>
      </c>
      <c r="B408" s="135" t="str">
        <f>IF(AND(E408&lt;&gt;0,D408&lt;&gt;0,F408&lt;&gt;0),IF(C408&lt;&gt;0,CONCATENATE(C408,"-AGr",VLOOKUP(D408,Listen!$A$2:$D$45,4,FALSE),"-",E408,"-",F408,),CONCATENATE("AGr",VLOOKUP(D408,Listen!$A$2:$D$45,4,FALSE),"-",E408,"-",F408)),"keine vollständige ID")</f>
        <v>keine vollständige ID</v>
      </c>
      <c r="C408" s="126"/>
      <c r="D408" s="275"/>
      <c r="E408" s="33"/>
      <c r="F408" s="130"/>
      <c r="G408" s="16"/>
      <c r="H408" s="16"/>
      <c r="I408" s="16"/>
      <c r="J408" s="16"/>
      <c r="K408" s="16"/>
      <c r="L408" s="94">
        <f>IF(E408&gt;A_Stammdaten!$B$10,0,G408+H408-J408)</f>
        <v>0</v>
      </c>
      <c r="M408" s="16"/>
      <c r="N408" s="16"/>
      <c r="O408" s="16"/>
      <c r="P408" s="54">
        <f t="shared" si="144"/>
        <v>0</v>
      </c>
      <c r="Q408" s="33"/>
      <c r="R408" s="33"/>
      <c r="S408" s="33"/>
      <c r="T408" s="33"/>
      <c r="U408" s="33"/>
      <c r="V408" s="33"/>
      <c r="W408" s="55" t="str">
        <f t="shared" si="145"/>
        <v>-</v>
      </c>
      <c r="X408" s="55" t="str">
        <f t="shared" si="146"/>
        <v>-</v>
      </c>
      <c r="Y408" s="55">
        <f>IF(ISBLANK($D408),0,VLOOKUP($D408,Listen!$A$2:$C$45,2,FALSE))</f>
        <v>0</v>
      </c>
      <c r="Z408" s="55">
        <f>IF(ISBLANK($D408),0,VLOOKUP($D408,Listen!$A$2:$C$45,3,FALSE))</f>
        <v>0</v>
      </c>
      <c r="AA408" s="45">
        <f t="shared" si="157"/>
        <v>0</v>
      </c>
      <c r="AB408" s="45">
        <f t="shared" si="157"/>
        <v>0</v>
      </c>
      <c r="AC408" s="45">
        <f>IFERROR(IF(OR($R408&lt;&gt;"Ja",VLOOKUP($D408,Listen!$A$2:$F$45,5,0)="Nein",E408&lt;IF(D408="LNG Anbindungsanlagen gemäß separater Festlegung",2022,2023)),$Y408,$W408),0)</f>
        <v>0</v>
      </c>
      <c r="AD408" s="45">
        <f>IFERROR(IF(OR($R408&lt;&gt;"Ja",VLOOKUP($D408,Listen!$A$2:$F$45,5,0)="Nein",E408&lt;IF(D408="LNG Anbindungsanlagen gemäß separater Festlegung",2022,2023)),$Y408,$W408),0)</f>
        <v>0</v>
      </c>
      <c r="AE408" s="45">
        <f>IFERROR(IF(OR($S408&lt;&gt;"Ja",VLOOKUP($D408,Listen!$A$2:$F$45,6,0)="Nein"),$Y408,$X408),0)</f>
        <v>0</v>
      </c>
      <c r="AF408" s="45">
        <f>IFERROR(IF(OR($S408&lt;&gt;"Ja",VLOOKUP($D408,Listen!$A$2:$F$45,6,0)="Nein"),$Y408,$X408),0)</f>
        <v>0</v>
      </c>
      <c r="AG408" s="45">
        <f>IFERROR(IF(OR($S408&lt;&gt;"Ja",VLOOKUP($D408,Listen!$A$2:$F$45,6,0)="Nein"),$Y408,$X408),0)</f>
        <v>0</v>
      </c>
      <c r="AH408" s="47">
        <f t="shared" si="158"/>
        <v>0</v>
      </c>
      <c r="AI408" s="122">
        <f>IFERROR(IF(VLOOKUP($D408,Listen!$A$2:$F$45,6,0)="Ja",MAX(BC408:BD408),D_SAV!$BC408),0)</f>
        <v>0</v>
      </c>
      <c r="AJ408" s="47">
        <f t="shared" si="159"/>
        <v>0</v>
      </c>
      <c r="AL408" s="262">
        <f t="shared" si="160"/>
        <v>0</v>
      </c>
      <c r="AM408" s="129">
        <f t="shared" si="147"/>
        <v>0</v>
      </c>
      <c r="AN408" s="263">
        <f t="shared" si="161"/>
        <v>0</v>
      </c>
      <c r="AO408" s="262">
        <f t="shared" si="148"/>
        <v>0</v>
      </c>
      <c r="AP408" s="129">
        <f t="shared" si="149"/>
        <v>0</v>
      </c>
      <c r="AQ408" s="263">
        <f t="shared" si="162"/>
        <v>0</v>
      </c>
      <c r="AR408" s="262">
        <f t="shared" si="150"/>
        <v>0</v>
      </c>
      <c r="AS408" s="129">
        <f t="shared" si="151"/>
        <v>0</v>
      </c>
      <c r="AT408" s="263">
        <f t="shared" si="163"/>
        <v>0</v>
      </c>
      <c r="AU408" s="262">
        <f t="shared" si="152"/>
        <v>0</v>
      </c>
      <c r="AV408" s="129">
        <f t="shared" si="153"/>
        <v>0</v>
      </c>
      <c r="AW408" s="263">
        <f t="shared" si="164"/>
        <v>0</v>
      </c>
      <c r="AX408" s="262">
        <f t="shared" si="154"/>
        <v>0</v>
      </c>
      <c r="AY408" s="129">
        <f t="shared" si="155"/>
        <v>0</v>
      </c>
      <c r="AZ408" s="129">
        <f t="shared" si="165"/>
        <v>0</v>
      </c>
      <c r="BA408" s="263">
        <f>IFERROR(IF(VLOOKUP($D408,Listen!$A$2:$F$45,6,0)="Ja",AX408-MAX(AY408:AZ408),AX408-AY408),0)</f>
        <v>0</v>
      </c>
      <c r="BB408" s="262">
        <f t="shared" si="166"/>
        <v>0</v>
      </c>
      <c r="BC408" s="129">
        <f t="shared" si="156"/>
        <v>0</v>
      </c>
      <c r="BD408" s="129">
        <f t="shared" si="167"/>
        <v>0</v>
      </c>
      <c r="BE408" s="263">
        <f>IFERROR(IF(VLOOKUP($D408,Listen!$A$2:$F$45,6,0)="Ja",BB408-MAX(BC408:BD408),BB408-BC408),0)</f>
        <v>0</v>
      </c>
    </row>
    <row r="409" spans="1:57" x14ac:dyDescent="0.25">
      <c r="A409" s="189">
        <v>405</v>
      </c>
      <c r="B409" s="135" t="str">
        <f>IF(AND(E409&lt;&gt;0,D409&lt;&gt;0,F409&lt;&gt;0),IF(C409&lt;&gt;0,CONCATENATE(C409,"-AGr",VLOOKUP(D409,Listen!$A$2:$D$45,4,FALSE),"-",E409,"-",F409,),CONCATENATE("AGr",VLOOKUP(D409,Listen!$A$2:$D$45,4,FALSE),"-",E409,"-",F409)),"keine vollständige ID")</f>
        <v>keine vollständige ID</v>
      </c>
      <c r="C409" s="126"/>
      <c r="D409" s="275"/>
      <c r="E409" s="33"/>
      <c r="F409" s="130"/>
      <c r="G409" s="16"/>
      <c r="H409" s="16"/>
      <c r="I409" s="16"/>
      <c r="J409" s="16"/>
      <c r="K409" s="16"/>
      <c r="L409" s="94">
        <f>IF(E409&gt;A_Stammdaten!$B$10,0,G409+H409-J409)</f>
        <v>0</v>
      </c>
      <c r="M409" s="16"/>
      <c r="N409" s="16"/>
      <c r="O409" s="16"/>
      <c r="P409" s="54">
        <f t="shared" si="144"/>
        <v>0</v>
      </c>
      <c r="Q409" s="33"/>
      <c r="R409" s="33"/>
      <c r="S409" s="33"/>
      <c r="T409" s="33"/>
      <c r="U409" s="33"/>
      <c r="V409" s="33"/>
      <c r="W409" s="55" t="str">
        <f t="shared" si="145"/>
        <v>-</v>
      </c>
      <c r="X409" s="55" t="str">
        <f t="shared" si="146"/>
        <v>-</v>
      </c>
      <c r="Y409" s="55">
        <f>IF(ISBLANK($D409),0,VLOOKUP($D409,Listen!$A$2:$C$45,2,FALSE))</f>
        <v>0</v>
      </c>
      <c r="Z409" s="55">
        <f>IF(ISBLANK($D409),0,VLOOKUP($D409,Listen!$A$2:$C$45,3,FALSE))</f>
        <v>0</v>
      </c>
      <c r="AA409" s="45">
        <f t="shared" si="157"/>
        <v>0</v>
      </c>
      <c r="AB409" s="45">
        <f t="shared" si="157"/>
        <v>0</v>
      </c>
      <c r="AC409" s="45">
        <f>IFERROR(IF(OR($R409&lt;&gt;"Ja",VLOOKUP($D409,Listen!$A$2:$F$45,5,0)="Nein",E409&lt;IF(D409="LNG Anbindungsanlagen gemäß separater Festlegung",2022,2023)),$Y409,$W409),0)</f>
        <v>0</v>
      </c>
      <c r="AD409" s="45">
        <f>IFERROR(IF(OR($R409&lt;&gt;"Ja",VLOOKUP($D409,Listen!$A$2:$F$45,5,0)="Nein",E409&lt;IF(D409="LNG Anbindungsanlagen gemäß separater Festlegung",2022,2023)),$Y409,$W409),0)</f>
        <v>0</v>
      </c>
      <c r="AE409" s="45">
        <f>IFERROR(IF(OR($S409&lt;&gt;"Ja",VLOOKUP($D409,Listen!$A$2:$F$45,6,0)="Nein"),$Y409,$X409),0)</f>
        <v>0</v>
      </c>
      <c r="AF409" s="45">
        <f>IFERROR(IF(OR($S409&lt;&gt;"Ja",VLOOKUP($D409,Listen!$A$2:$F$45,6,0)="Nein"),$Y409,$X409),0)</f>
        <v>0</v>
      </c>
      <c r="AG409" s="45">
        <f>IFERROR(IF(OR($S409&lt;&gt;"Ja",VLOOKUP($D409,Listen!$A$2:$F$45,6,0)="Nein"),$Y409,$X409),0)</f>
        <v>0</v>
      </c>
      <c r="AH409" s="47">
        <f t="shared" si="158"/>
        <v>0</v>
      </c>
      <c r="AI409" s="122">
        <f>IFERROR(IF(VLOOKUP($D409,Listen!$A$2:$F$45,6,0)="Ja",MAX(BC409:BD409),D_SAV!$BC409),0)</f>
        <v>0</v>
      </c>
      <c r="AJ409" s="47">
        <f t="shared" si="159"/>
        <v>0</v>
      </c>
      <c r="AL409" s="262">
        <f t="shared" si="160"/>
        <v>0</v>
      </c>
      <c r="AM409" s="129">
        <f t="shared" si="147"/>
        <v>0</v>
      </c>
      <c r="AN409" s="263">
        <f t="shared" si="161"/>
        <v>0</v>
      </c>
      <c r="AO409" s="262">
        <f t="shared" si="148"/>
        <v>0</v>
      </c>
      <c r="AP409" s="129">
        <f t="shared" si="149"/>
        <v>0</v>
      </c>
      <c r="AQ409" s="263">
        <f t="shared" si="162"/>
        <v>0</v>
      </c>
      <c r="AR409" s="262">
        <f t="shared" si="150"/>
        <v>0</v>
      </c>
      <c r="AS409" s="129">
        <f t="shared" si="151"/>
        <v>0</v>
      </c>
      <c r="AT409" s="263">
        <f t="shared" si="163"/>
        <v>0</v>
      </c>
      <c r="AU409" s="262">
        <f t="shared" si="152"/>
        <v>0</v>
      </c>
      <c r="AV409" s="129">
        <f t="shared" si="153"/>
        <v>0</v>
      </c>
      <c r="AW409" s="263">
        <f t="shared" si="164"/>
        <v>0</v>
      </c>
      <c r="AX409" s="262">
        <f t="shared" si="154"/>
        <v>0</v>
      </c>
      <c r="AY409" s="129">
        <f t="shared" si="155"/>
        <v>0</v>
      </c>
      <c r="AZ409" s="129">
        <f t="shared" si="165"/>
        <v>0</v>
      </c>
      <c r="BA409" s="263">
        <f>IFERROR(IF(VLOOKUP($D409,Listen!$A$2:$F$45,6,0)="Ja",AX409-MAX(AY409:AZ409),AX409-AY409),0)</f>
        <v>0</v>
      </c>
      <c r="BB409" s="262">
        <f t="shared" si="166"/>
        <v>0</v>
      </c>
      <c r="BC409" s="129">
        <f t="shared" si="156"/>
        <v>0</v>
      </c>
      <c r="BD409" s="129">
        <f t="shared" si="167"/>
        <v>0</v>
      </c>
      <c r="BE409" s="263">
        <f>IFERROR(IF(VLOOKUP($D409,Listen!$A$2:$F$45,6,0)="Ja",BB409-MAX(BC409:BD409),BB409-BC409),0)</f>
        <v>0</v>
      </c>
    </row>
    <row r="410" spans="1:57" x14ac:dyDescent="0.25">
      <c r="A410" s="189">
        <v>406</v>
      </c>
      <c r="B410" s="135" t="str">
        <f>IF(AND(E410&lt;&gt;0,D410&lt;&gt;0,F410&lt;&gt;0),IF(C410&lt;&gt;0,CONCATENATE(C410,"-AGr",VLOOKUP(D410,Listen!$A$2:$D$45,4,FALSE),"-",E410,"-",F410,),CONCATENATE("AGr",VLOOKUP(D410,Listen!$A$2:$D$45,4,FALSE),"-",E410,"-",F410)),"keine vollständige ID")</f>
        <v>keine vollständige ID</v>
      </c>
      <c r="C410" s="126"/>
      <c r="D410" s="275"/>
      <c r="E410" s="33"/>
      <c r="F410" s="130"/>
      <c r="G410" s="16"/>
      <c r="H410" s="16"/>
      <c r="I410" s="16"/>
      <c r="J410" s="16"/>
      <c r="K410" s="16"/>
      <c r="L410" s="94">
        <f>IF(E410&gt;A_Stammdaten!$B$10,0,G410+H410-J410)</f>
        <v>0</v>
      </c>
      <c r="M410" s="16"/>
      <c r="N410" s="16"/>
      <c r="O410" s="16"/>
      <c r="P410" s="54">
        <f t="shared" si="144"/>
        <v>0</v>
      </c>
      <c r="Q410" s="33"/>
      <c r="R410" s="33"/>
      <c r="S410" s="33"/>
      <c r="T410" s="33"/>
      <c r="U410" s="33"/>
      <c r="V410" s="33"/>
      <c r="W410" s="55" t="str">
        <f t="shared" si="145"/>
        <v>-</v>
      </c>
      <c r="X410" s="55" t="str">
        <f t="shared" si="146"/>
        <v>-</v>
      </c>
      <c r="Y410" s="55">
        <f>IF(ISBLANK($D410),0,VLOOKUP($D410,Listen!$A$2:$C$45,2,FALSE))</f>
        <v>0</v>
      </c>
      <c r="Z410" s="55">
        <f>IF(ISBLANK($D410),0,VLOOKUP($D410,Listen!$A$2:$C$45,3,FALSE))</f>
        <v>0</v>
      </c>
      <c r="AA410" s="45">
        <f t="shared" si="157"/>
        <v>0</v>
      </c>
      <c r="AB410" s="45">
        <f t="shared" si="157"/>
        <v>0</v>
      </c>
      <c r="AC410" s="45">
        <f>IFERROR(IF(OR($R410&lt;&gt;"Ja",VLOOKUP($D410,Listen!$A$2:$F$45,5,0)="Nein",E410&lt;IF(D410="LNG Anbindungsanlagen gemäß separater Festlegung",2022,2023)),$Y410,$W410),0)</f>
        <v>0</v>
      </c>
      <c r="AD410" s="45">
        <f>IFERROR(IF(OR($R410&lt;&gt;"Ja",VLOOKUP($D410,Listen!$A$2:$F$45,5,0)="Nein",E410&lt;IF(D410="LNG Anbindungsanlagen gemäß separater Festlegung",2022,2023)),$Y410,$W410),0)</f>
        <v>0</v>
      </c>
      <c r="AE410" s="45">
        <f>IFERROR(IF(OR($S410&lt;&gt;"Ja",VLOOKUP($D410,Listen!$A$2:$F$45,6,0)="Nein"),$Y410,$X410),0)</f>
        <v>0</v>
      </c>
      <c r="AF410" s="45">
        <f>IFERROR(IF(OR($S410&lt;&gt;"Ja",VLOOKUP($D410,Listen!$A$2:$F$45,6,0)="Nein"),$Y410,$X410),0)</f>
        <v>0</v>
      </c>
      <c r="AG410" s="45">
        <f>IFERROR(IF(OR($S410&lt;&gt;"Ja",VLOOKUP($D410,Listen!$A$2:$F$45,6,0)="Nein"),$Y410,$X410),0)</f>
        <v>0</v>
      </c>
      <c r="AH410" s="47">
        <f t="shared" si="158"/>
        <v>0</v>
      </c>
      <c r="AI410" s="122">
        <f>IFERROR(IF(VLOOKUP($D410,Listen!$A$2:$F$45,6,0)="Ja",MAX(BC410:BD410),D_SAV!$BC410),0)</f>
        <v>0</v>
      </c>
      <c r="AJ410" s="47">
        <f t="shared" si="159"/>
        <v>0</v>
      </c>
      <c r="AL410" s="262">
        <f t="shared" si="160"/>
        <v>0</v>
      </c>
      <c r="AM410" s="129">
        <f t="shared" si="147"/>
        <v>0</v>
      </c>
      <c r="AN410" s="263">
        <f t="shared" si="161"/>
        <v>0</v>
      </c>
      <c r="AO410" s="262">
        <f t="shared" si="148"/>
        <v>0</v>
      </c>
      <c r="AP410" s="129">
        <f t="shared" si="149"/>
        <v>0</v>
      </c>
      <c r="AQ410" s="263">
        <f t="shared" si="162"/>
        <v>0</v>
      </c>
      <c r="AR410" s="262">
        <f t="shared" si="150"/>
        <v>0</v>
      </c>
      <c r="AS410" s="129">
        <f t="shared" si="151"/>
        <v>0</v>
      </c>
      <c r="AT410" s="263">
        <f t="shared" si="163"/>
        <v>0</v>
      </c>
      <c r="AU410" s="262">
        <f t="shared" si="152"/>
        <v>0</v>
      </c>
      <c r="AV410" s="129">
        <f t="shared" si="153"/>
        <v>0</v>
      </c>
      <c r="AW410" s="263">
        <f t="shared" si="164"/>
        <v>0</v>
      </c>
      <c r="AX410" s="262">
        <f t="shared" si="154"/>
        <v>0</v>
      </c>
      <c r="AY410" s="129">
        <f t="shared" si="155"/>
        <v>0</v>
      </c>
      <c r="AZ410" s="129">
        <f t="shared" si="165"/>
        <v>0</v>
      </c>
      <c r="BA410" s="263">
        <f>IFERROR(IF(VLOOKUP($D410,Listen!$A$2:$F$45,6,0)="Ja",AX410-MAX(AY410:AZ410),AX410-AY410),0)</f>
        <v>0</v>
      </c>
      <c r="BB410" s="262">
        <f t="shared" si="166"/>
        <v>0</v>
      </c>
      <c r="BC410" s="129">
        <f t="shared" si="156"/>
        <v>0</v>
      </c>
      <c r="BD410" s="129">
        <f t="shared" si="167"/>
        <v>0</v>
      </c>
      <c r="BE410" s="263">
        <f>IFERROR(IF(VLOOKUP($D410,Listen!$A$2:$F$45,6,0)="Ja",BB410-MAX(BC410:BD410),BB410-BC410),0)</f>
        <v>0</v>
      </c>
    </row>
    <row r="411" spans="1:57" x14ac:dyDescent="0.25">
      <c r="A411" s="189">
        <v>407</v>
      </c>
      <c r="B411" s="135" t="str">
        <f>IF(AND(E411&lt;&gt;0,D411&lt;&gt;0,F411&lt;&gt;0),IF(C411&lt;&gt;0,CONCATENATE(C411,"-AGr",VLOOKUP(D411,Listen!$A$2:$D$45,4,FALSE),"-",E411,"-",F411,),CONCATENATE("AGr",VLOOKUP(D411,Listen!$A$2:$D$45,4,FALSE),"-",E411,"-",F411)),"keine vollständige ID")</f>
        <v>keine vollständige ID</v>
      </c>
      <c r="C411" s="126"/>
      <c r="D411" s="275"/>
      <c r="E411" s="33"/>
      <c r="F411" s="130"/>
      <c r="G411" s="16"/>
      <c r="H411" s="16"/>
      <c r="I411" s="16"/>
      <c r="J411" s="16"/>
      <c r="K411" s="16"/>
      <c r="L411" s="94">
        <f>IF(E411&gt;A_Stammdaten!$B$10,0,G411+H411-J411)</f>
        <v>0</v>
      </c>
      <c r="M411" s="16"/>
      <c r="N411" s="16"/>
      <c r="O411" s="16"/>
      <c r="P411" s="54">
        <f t="shared" si="144"/>
        <v>0</v>
      </c>
      <c r="Q411" s="33"/>
      <c r="R411" s="33"/>
      <c r="S411" s="33"/>
      <c r="T411" s="33"/>
      <c r="U411" s="33"/>
      <c r="V411" s="33"/>
      <c r="W411" s="55" t="str">
        <f t="shared" si="145"/>
        <v>-</v>
      </c>
      <c r="X411" s="55" t="str">
        <f t="shared" si="146"/>
        <v>-</v>
      </c>
      <c r="Y411" s="55">
        <f>IF(ISBLANK($D411),0,VLOOKUP($D411,Listen!$A$2:$C$45,2,FALSE))</f>
        <v>0</v>
      </c>
      <c r="Z411" s="55">
        <f>IF(ISBLANK($D411),0,VLOOKUP($D411,Listen!$A$2:$C$45,3,FALSE))</f>
        <v>0</v>
      </c>
      <c r="AA411" s="45">
        <f t="shared" si="157"/>
        <v>0</v>
      </c>
      <c r="AB411" s="45">
        <f t="shared" si="157"/>
        <v>0</v>
      </c>
      <c r="AC411" s="45">
        <f>IFERROR(IF(OR($R411&lt;&gt;"Ja",VLOOKUP($D411,Listen!$A$2:$F$45,5,0)="Nein",E411&lt;IF(D411="LNG Anbindungsanlagen gemäß separater Festlegung",2022,2023)),$Y411,$W411),0)</f>
        <v>0</v>
      </c>
      <c r="AD411" s="45">
        <f>IFERROR(IF(OR($R411&lt;&gt;"Ja",VLOOKUP($D411,Listen!$A$2:$F$45,5,0)="Nein",E411&lt;IF(D411="LNG Anbindungsanlagen gemäß separater Festlegung",2022,2023)),$Y411,$W411),0)</f>
        <v>0</v>
      </c>
      <c r="AE411" s="45">
        <f>IFERROR(IF(OR($S411&lt;&gt;"Ja",VLOOKUP($D411,Listen!$A$2:$F$45,6,0)="Nein"),$Y411,$X411),0)</f>
        <v>0</v>
      </c>
      <c r="AF411" s="45">
        <f>IFERROR(IF(OR($S411&lt;&gt;"Ja",VLOOKUP($D411,Listen!$A$2:$F$45,6,0)="Nein"),$Y411,$X411),0)</f>
        <v>0</v>
      </c>
      <c r="AG411" s="45">
        <f>IFERROR(IF(OR($S411&lt;&gt;"Ja",VLOOKUP($D411,Listen!$A$2:$F$45,6,0)="Nein"),$Y411,$X411),0)</f>
        <v>0</v>
      </c>
      <c r="AH411" s="47">
        <f t="shared" si="158"/>
        <v>0</v>
      </c>
      <c r="AI411" s="122">
        <f>IFERROR(IF(VLOOKUP($D411,Listen!$A$2:$F$45,6,0)="Ja",MAX(BC411:BD411),D_SAV!$BC411),0)</f>
        <v>0</v>
      </c>
      <c r="AJ411" s="47">
        <f t="shared" si="159"/>
        <v>0</v>
      </c>
      <c r="AL411" s="262">
        <f t="shared" si="160"/>
        <v>0</v>
      </c>
      <c r="AM411" s="129">
        <f t="shared" si="147"/>
        <v>0</v>
      </c>
      <c r="AN411" s="263">
        <f t="shared" si="161"/>
        <v>0</v>
      </c>
      <c r="AO411" s="262">
        <f t="shared" si="148"/>
        <v>0</v>
      </c>
      <c r="AP411" s="129">
        <f t="shared" si="149"/>
        <v>0</v>
      </c>
      <c r="AQ411" s="263">
        <f t="shared" si="162"/>
        <v>0</v>
      </c>
      <c r="AR411" s="262">
        <f t="shared" si="150"/>
        <v>0</v>
      </c>
      <c r="AS411" s="129">
        <f t="shared" si="151"/>
        <v>0</v>
      </c>
      <c r="AT411" s="263">
        <f t="shared" si="163"/>
        <v>0</v>
      </c>
      <c r="AU411" s="262">
        <f t="shared" si="152"/>
        <v>0</v>
      </c>
      <c r="AV411" s="129">
        <f t="shared" si="153"/>
        <v>0</v>
      </c>
      <c r="AW411" s="263">
        <f t="shared" si="164"/>
        <v>0</v>
      </c>
      <c r="AX411" s="262">
        <f t="shared" si="154"/>
        <v>0</v>
      </c>
      <c r="AY411" s="129">
        <f t="shared" si="155"/>
        <v>0</v>
      </c>
      <c r="AZ411" s="129">
        <f t="shared" si="165"/>
        <v>0</v>
      </c>
      <c r="BA411" s="263">
        <f>IFERROR(IF(VLOOKUP($D411,Listen!$A$2:$F$45,6,0)="Ja",AX411-MAX(AY411:AZ411),AX411-AY411),0)</f>
        <v>0</v>
      </c>
      <c r="BB411" s="262">
        <f t="shared" si="166"/>
        <v>0</v>
      </c>
      <c r="BC411" s="129">
        <f t="shared" si="156"/>
        <v>0</v>
      </c>
      <c r="BD411" s="129">
        <f t="shared" si="167"/>
        <v>0</v>
      </c>
      <c r="BE411" s="263">
        <f>IFERROR(IF(VLOOKUP($D411,Listen!$A$2:$F$45,6,0)="Ja",BB411-MAX(BC411:BD411),BB411-BC411),0)</f>
        <v>0</v>
      </c>
    </row>
    <row r="412" spans="1:57" x14ac:dyDescent="0.25">
      <c r="A412" s="189">
        <v>408</v>
      </c>
      <c r="B412" s="135" t="str">
        <f>IF(AND(E412&lt;&gt;0,D412&lt;&gt;0,F412&lt;&gt;0),IF(C412&lt;&gt;0,CONCATENATE(C412,"-AGr",VLOOKUP(D412,Listen!$A$2:$D$45,4,FALSE),"-",E412,"-",F412,),CONCATENATE("AGr",VLOOKUP(D412,Listen!$A$2:$D$45,4,FALSE),"-",E412,"-",F412)),"keine vollständige ID")</f>
        <v>keine vollständige ID</v>
      </c>
      <c r="C412" s="126"/>
      <c r="D412" s="275"/>
      <c r="E412" s="33"/>
      <c r="F412" s="130"/>
      <c r="G412" s="16"/>
      <c r="H412" s="16"/>
      <c r="I412" s="16"/>
      <c r="J412" s="16"/>
      <c r="K412" s="16"/>
      <c r="L412" s="94">
        <f>IF(E412&gt;A_Stammdaten!$B$10,0,G412+H412-J412)</f>
        <v>0</v>
      </c>
      <c r="M412" s="16"/>
      <c r="N412" s="16"/>
      <c r="O412" s="16"/>
      <c r="P412" s="54">
        <f t="shared" si="144"/>
        <v>0</v>
      </c>
      <c r="Q412" s="33"/>
      <c r="R412" s="33"/>
      <c r="S412" s="33"/>
      <c r="T412" s="33"/>
      <c r="U412" s="33"/>
      <c r="V412" s="33"/>
      <c r="W412" s="55" t="str">
        <f t="shared" si="145"/>
        <v>-</v>
      </c>
      <c r="X412" s="55" t="str">
        <f t="shared" si="146"/>
        <v>-</v>
      </c>
      <c r="Y412" s="55">
        <f>IF(ISBLANK($D412),0,VLOOKUP($D412,Listen!$A$2:$C$45,2,FALSE))</f>
        <v>0</v>
      </c>
      <c r="Z412" s="55">
        <f>IF(ISBLANK($D412),0,VLOOKUP($D412,Listen!$A$2:$C$45,3,FALSE))</f>
        <v>0</v>
      </c>
      <c r="AA412" s="45">
        <f t="shared" si="157"/>
        <v>0</v>
      </c>
      <c r="AB412" s="45">
        <f t="shared" si="157"/>
        <v>0</v>
      </c>
      <c r="AC412" s="45">
        <f>IFERROR(IF(OR($R412&lt;&gt;"Ja",VLOOKUP($D412,Listen!$A$2:$F$45,5,0)="Nein",E412&lt;IF(D412="LNG Anbindungsanlagen gemäß separater Festlegung",2022,2023)),$Y412,$W412),0)</f>
        <v>0</v>
      </c>
      <c r="AD412" s="45">
        <f>IFERROR(IF(OR($R412&lt;&gt;"Ja",VLOOKUP($D412,Listen!$A$2:$F$45,5,0)="Nein",E412&lt;IF(D412="LNG Anbindungsanlagen gemäß separater Festlegung",2022,2023)),$Y412,$W412),0)</f>
        <v>0</v>
      </c>
      <c r="AE412" s="45">
        <f>IFERROR(IF(OR($S412&lt;&gt;"Ja",VLOOKUP($D412,Listen!$A$2:$F$45,6,0)="Nein"),$Y412,$X412),0)</f>
        <v>0</v>
      </c>
      <c r="AF412" s="45">
        <f>IFERROR(IF(OR($S412&lt;&gt;"Ja",VLOOKUP($D412,Listen!$A$2:$F$45,6,0)="Nein"),$Y412,$X412),0)</f>
        <v>0</v>
      </c>
      <c r="AG412" s="45">
        <f>IFERROR(IF(OR($S412&lt;&gt;"Ja",VLOOKUP($D412,Listen!$A$2:$F$45,6,0)="Nein"),$Y412,$X412),0)</f>
        <v>0</v>
      </c>
      <c r="AH412" s="47">
        <f t="shared" si="158"/>
        <v>0</v>
      </c>
      <c r="AI412" s="122">
        <f>IFERROR(IF(VLOOKUP($D412,Listen!$A$2:$F$45,6,0)="Ja",MAX(BC412:BD412),D_SAV!$BC412),0)</f>
        <v>0</v>
      </c>
      <c r="AJ412" s="47">
        <f t="shared" si="159"/>
        <v>0</v>
      </c>
      <c r="AL412" s="262">
        <f t="shared" si="160"/>
        <v>0</v>
      </c>
      <c r="AM412" s="129">
        <f t="shared" si="147"/>
        <v>0</v>
      </c>
      <c r="AN412" s="263">
        <f t="shared" si="161"/>
        <v>0</v>
      </c>
      <c r="AO412" s="262">
        <f t="shared" si="148"/>
        <v>0</v>
      </c>
      <c r="AP412" s="129">
        <f t="shared" si="149"/>
        <v>0</v>
      </c>
      <c r="AQ412" s="263">
        <f t="shared" si="162"/>
        <v>0</v>
      </c>
      <c r="AR412" s="262">
        <f t="shared" si="150"/>
        <v>0</v>
      </c>
      <c r="AS412" s="129">
        <f t="shared" si="151"/>
        <v>0</v>
      </c>
      <c r="AT412" s="263">
        <f t="shared" si="163"/>
        <v>0</v>
      </c>
      <c r="AU412" s="262">
        <f t="shared" si="152"/>
        <v>0</v>
      </c>
      <c r="AV412" s="129">
        <f t="shared" si="153"/>
        <v>0</v>
      </c>
      <c r="AW412" s="263">
        <f t="shared" si="164"/>
        <v>0</v>
      </c>
      <c r="AX412" s="262">
        <f t="shared" si="154"/>
        <v>0</v>
      </c>
      <c r="AY412" s="129">
        <f t="shared" si="155"/>
        <v>0</v>
      </c>
      <c r="AZ412" s="129">
        <f t="shared" si="165"/>
        <v>0</v>
      </c>
      <c r="BA412" s="263">
        <f>IFERROR(IF(VLOOKUP($D412,Listen!$A$2:$F$45,6,0)="Ja",AX412-MAX(AY412:AZ412),AX412-AY412),0)</f>
        <v>0</v>
      </c>
      <c r="BB412" s="262">
        <f t="shared" si="166"/>
        <v>0</v>
      </c>
      <c r="BC412" s="129">
        <f t="shared" si="156"/>
        <v>0</v>
      </c>
      <c r="BD412" s="129">
        <f t="shared" si="167"/>
        <v>0</v>
      </c>
      <c r="BE412" s="263">
        <f>IFERROR(IF(VLOOKUP($D412,Listen!$A$2:$F$45,6,0)="Ja",BB412-MAX(BC412:BD412),BB412-BC412),0)</f>
        <v>0</v>
      </c>
    </row>
    <row r="413" spans="1:57" x14ac:dyDescent="0.25">
      <c r="A413" s="189">
        <v>409</v>
      </c>
      <c r="B413" s="135" t="str">
        <f>IF(AND(E413&lt;&gt;0,D413&lt;&gt;0,F413&lt;&gt;0),IF(C413&lt;&gt;0,CONCATENATE(C413,"-AGr",VLOOKUP(D413,Listen!$A$2:$D$45,4,FALSE),"-",E413,"-",F413,),CONCATENATE("AGr",VLOOKUP(D413,Listen!$A$2:$D$45,4,FALSE),"-",E413,"-",F413)),"keine vollständige ID")</f>
        <v>keine vollständige ID</v>
      </c>
      <c r="C413" s="126"/>
      <c r="D413" s="275"/>
      <c r="E413" s="33"/>
      <c r="F413" s="130"/>
      <c r="G413" s="16"/>
      <c r="H413" s="16"/>
      <c r="I413" s="16"/>
      <c r="J413" s="16"/>
      <c r="K413" s="16"/>
      <c r="L413" s="94">
        <f>IF(E413&gt;A_Stammdaten!$B$10,0,G413+H413-J413)</f>
        <v>0</v>
      </c>
      <c r="M413" s="16"/>
      <c r="N413" s="16"/>
      <c r="O413" s="16"/>
      <c r="P413" s="54">
        <f t="shared" si="144"/>
        <v>0</v>
      </c>
      <c r="Q413" s="33"/>
      <c r="R413" s="33"/>
      <c r="S413" s="33"/>
      <c r="T413" s="33"/>
      <c r="U413" s="33"/>
      <c r="V413" s="33"/>
      <c r="W413" s="55" t="str">
        <f t="shared" si="145"/>
        <v>-</v>
      </c>
      <c r="X413" s="55" t="str">
        <f t="shared" si="146"/>
        <v>-</v>
      </c>
      <c r="Y413" s="55">
        <f>IF(ISBLANK($D413),0,VLOOKUP($D413,Listen!$A$2:$C$45,2,FALSE))</f>
        <v>0</v>
      </c>
      <c r="Z413" s="55">
        <f>IF(ISBLANK($D413),0,VLOOKUP($D413,Listen!$A$2:$C$45,3,FALSE))</f>
        <v>0</v>
      </c>
      <c r="AA413" s="45">
        <f t="shared" si="157"/>
        <v>0</v>
      </c>
      <c r="AB413" s="45">
        <f t="shared" si="157"/>
        <v>0</v>
      </c>
      <c r="AC413" s="45">
        <f>IFERROR(IF(OR($R413&lt;&gt;"Ja",VLOOKUP($D413,Listen!$A$2:$F$45,5,0)="Nein",E413&lt;IF(D413="LNG Anbindungsanlagen gemäß separater Festlegung",2022,2023)),$Y413,$W413),0)</f>
        <v>0</v>
      </c>
      <c r="AD413" s="45">
        <f>IFERROR(IF(OR($R413&lt;&gt;"Ja",VLOOKUP($D413,Listen!$A$2:$F$45,5,0)="Nein",E413&lt;IF(D413="LNG Anbindungsanlagen gemäß separater Festlegung",2022,2023)),$Y413,$W413),0)</f>
        <v>0</v>
      </c>
      <c r="AE413" s="45">
        <f>IFERROR(IF(OR($S413&lt;&gt;"Ja",VLOOKUP($D413,Listen!$A$2:$F$45,6,0)="Nein"),$Y413,$X413),0)</f>
        <v>0</v>
      </c>
      <c r="AF413" s="45">
        <f>IFERROR(IF(OR($S413&lt;&gt;"Ja",VLOOKUP($D413,Listen!$A$2:$F$45,6,0)="Nein"),$Y413,$X413),0)</f>
        <v>0</v>
      </c>
      <c r="AG413" s="45">
        <f>IFERROR(IF(OR($S413&lt;&gt;"Ja",VLOOKUP($D413,Listen!$A$2:$F$45,6,0)="Nein"),$Y413,$X413),0)</f>
        <v>0</v>
      </c>
      <c r="AH413" s="47">
        <f t="shared" si="158"/>
        <v>0</v>
      </c>
      <c r="AI413" s="122">
        <f>IFERROR(IF(VLOOKUP($D413,Listen!$A$2:$F$45,6,0)="Ja",MAX(BC413:BD413),D_SAV!$BC413),0)</f>
        <v>0</v>
      </c>
      <c r="AJ413" s="47">
        <f t="shared" si="159"/>
        <v>0</v>
      </c>
      <c r="AL413" s="262">
        <f t="shared" si="160"/>
        <v>0</v>
      </c>
      <c r="AM413" s="129">
        <f t="shared" si="147"/>
        <v>0</v>
      </c>
      <c r="AN413" s="263">
        <f t="shared" si="161"/>
        <v>0</v>
      </c>
      <c r="AO413" s="262">
        <f t="shared" si="148"/>
        <v>0</v>
      </c>
      <c r="AP413" s="129">
        <f t="shared" si="149"/>
        <v>0</v>
      </c>
      <c r="AQ413" s="263">
        <f t="shared" si="162"/>
        <v>0</v>
      </c>
      <c r="AR413" s="262">
        <f t="shared" si="150"/>
        <v>0</v>
      </c>
      <c r="AS413" s="129">
        <f t="shared" si="151"/>
        <v>0</v>
      </c>
      <c r="AT413" s="263">
        <f t="shared" si="163"/>
        <v>0</v>
      </c>
      <c r="AU413" s="262">
        <f t="shared" si="152"/>
        <v>0</v>
      </c>
      <c r="AV413" s="129">
        <f t="shared" si="153"/>
        <v>0</v>
      </c>
      <c r="AW413" s="263">
        <f t="shared" si="164"/>
        <v>0</v>
      </c>
      <c r="AX413" s="262">
        <f t="shared" si="154"/>
        <v>0</v>
      </c>
      <c r="AY413" s="129">
        <f t="shared" si="155"/>
        <v>0</v>
      </c>
      <c r="AZ413" s="129">
        <f t="shared" si="165"/>
        <v>0</v>
      </c>
      <c r="BA413" s="263">
        <f>IFERROR(IF(VLOOKUP($D413,Listen!$A$2:$F$45,6,0)="Ja",AX413-MAX(AY413:AZ413),AX413-AY413),0)</f>
        <v>0</v>
      </c>
      <c r="BB413" s="262">
        <f t="shared" si="166"/>
        <v>0</v>
      </c>
      <c r="BC413" s="129">
        <f t="shared" si="156"/>
        <v>0</v>
      </c>
      <c r="BD413" s="129">
        <f t="shared" si="167"/>
        <v>0</v>
      </c>
      <c r="BE413" s="263">
        <f>IFERROR(IF(VLOOKUP($D413,Listen!$A$2:$F$45,6,0)="Ja",BB413-MAX(BC413:BD413),BB413-BC413),0)</f>
        <v>0</v>
      </c>
    </row>
    <row r="414" spans="1:57" x14ac:dyDescent="0.25">
      <c r="A414" s="189">
        <v>410</v>
      </c>
      <c r="B414" s="135" t="str">
        <f>IF(AND(E414&lt;&gt;0,D414&lt;&gt;0,F414&lt;&gt;0),IF(C414&lt;&gt;0,CONCATENATE(C414,"-AGr",VLOOKUP(D414,Listen!$A$2:$D$45,4,FALSE),"-",E414,"-",F414,),CONCATENATE("AGr",VLOOKUP(D414,Listen!$A$2:$D$45,4,FALSE),"-",E414,"-",F414)),"keine vollständige ID")</f>
        <v>keine vollständige ID</v>
      </c>
      <c r="C414" s="126"/>
      <c r="D414" s="275"/>
      <c r="E414" s="33"/>
      <c r="F414" s="130"/>
      <c r="G414" s="16"/>
      <c r="H414" s="16"/>
      <c r="I414" s="16"/>
      <c r="J414" s="16"/>
      <c r="K414" s="16"/>
      <c r="L414" s="94">
        <f>IF(E414&gt;A_Stammdaten!$B$10,0,G414+H414-J414)</f>
        <v>0</v>
      </c>
      <c r="M414" s="16"/>
      <c r="N414" s="16"/>
      <c r="O414" s="16"/>
      <c r="P414" s="54">
        <f t="shared" si="144"/>
        <v>0</v>
      </c>
      <c r="Q414" s="33"/>
      <c r="R414" s="33"/>
      <c r="S414" s="33"/>
      <c r="T414" s="33"/>
      <c r="U414" s="33"/>
      <c r="V414" s="33"/>
      <c r="W414" s="55" t="str">
        <f t="shared" si="145"/>
        <v>-</v>
      </c>
      <c r="X414" s="55" t="str">
        <f t="shared" si="146"/>
        <v>-</v>
      </c>
      <c r="Y414" s="55">
        <f>IF(ISBLANK($D414),0,VLOOKUP($D414,Listen!$A$2:$C$45,2,FALSE))</f>
        <v>0</v>
      </c>
      <c r="Z414" s="55">
        <f>IF(ISBLANK($D414),0,VLOOKUP($D414,Listen!$A$2:$C$45,3,FALSE))</f>
        <v>0</v>
      </c>
      <c r="AA414" s="45">
        <f t="shared" si="157"/>
        <v>0</v>
      </c>
      <c r="AB414" s="45">
        <f t="shared" si="157"/>
        <v>0</v>
      </c>
      <c r="AC414" s="45">
        <f>IFERROR(IF(OR($R414&lt;&gt;"Ja",VLOOKUP($D414,Listen!$A$2:$F$45,5,0)="Nein",E414&lt;IF(D414="LNG Anbindungsanlagen gemäß separater Festlegung",2022,2023)),$Y414,$W414),0)</f>
        <v>0</v>
      </c>
      <c r="AD414" s="45">
        <f>IFERROR(IF(OR($R414&lt;&gt;"Ja",VLOOKUP($D414,Listen!$A$2:$F$45,5,0)="Nein",E414&lt;IF(D414="LNG Anbindungsanlagen gemäß separater Festlegung",2022,2023)),$Y414,$W414),0)</f>
        <v>0</v>
      </c>
      <c r="AE414" s="45">
        <f>IFERROR(IF(OR($S414&lt;&gt;"Ja",VLOOKUP($D414,Listen!$A$2:$F$45,6,0)="Nein"),$Y414,$X414),0)</f>
        <v>0</v>
      </c>
      <c r="AF414" s="45">
        <f>IFERROR(IF(OR($S414&lt;&gt;"Ja",VLOOKUP($D414,Listen!$A$2:$F$45,6,0)="Nein"),$Y414,$X414),0)</f>
        <v>0</v>
      </c>
      <c r="AG414" s="45">
        <f>IFERROR(IF(OR($S414&lt;&gt;"Ja",VLOOKUP($D414,Listen!$A$2:$F$45,6,0)="Nein"),$Y414,$X414),0)</f>
        <v>0</v>
      </c>
      <c r="AH414" s="47">
        <f t="shared" si="158"/>
        <v>0</v>
      </c>
      <c r="AI414" s="122">
        <f>IFERROR(IF(VLOOKUP($D414,Listen!$A$2:$F$45,6,0)="Ja",MAX(BC414:BD414),D_SAV!$BC414),0)</f>
        <v>0</v>
      </c>
      <c r="AJ414" s="47">
        <f t="shared" si="159"/>
        <v>0</v>
      </c>
      <c r="AL414" s="262">
        <f t="shared" si="160"/>
        <v>0</v>
      </c>
      <c r="AM414" s="129">
        <f t="shared" si="147"/>
        <v>0</v>
      </c>
      <c r="AN414" s="263">
        <f t="shared" si="161"/>
        <v>0</v>
      </c>
      <c r="AO414" s="262">
        <f t="shared" si="148"/>
        <v>0</v>
      </c>
      <c r="AP414" s="129">
        <f t="shared" si="149"/>
        <v>0</v>
      </c>
      <c r="AQ414" s="263">
        <f t="shared" si="162"/>
        <v>0</v>
      </c>
      <c r="AR414" s="262">
        <f t="shared" si="150"/>
        <v>0</v>
      </c>
      <c r="AS414" s="129">
        <f t="shared" si="151"/>
        <v>0</v>
      </c>
      <c r="AT414" s="263">
        <f t="shared" si="163"/>
        <v>0</v>
      </c>
      <c r="AU414" s="262">
        <f t="shared" si="152"/>
        <v>0</v>
      </c>
      <c r="AV414" s="129">
        <f t="shared" si="153"/>
        <v>0</v>
      </c>
      <c r="AW414" s="263">
        <f t="shared" si="164"/>
        <v>0</v>
      </c>
      <c r="AX414" s="262">
        <f t="shared" si="154"/>
        <v>0</v>
      </c>
      <c r="AY414" s="129">
        <f t="shared" si="155"/>
        <v>0</v>
      </c>
      <c r="AZ414" s="129">
        <f t="shared" si="165"/>
        <v>0</v>
      </c>
      <c r="BA414" s="263">
        <f>IFERROR(IF(VLOOKUP($D414,Listen!$A$2:$F$45,6,0)="Ja",AX414-MAX(AY414:AZ414),AX414-AY414),0)</f>
        <v>0</v>
      </c>
      <c r="BB414" s="262">
        <f t="shared" si="166"/>
        <v>0</v>
      </c>
      <c r="BC414" s="129">
        <f t="shared" si="156"/>
        <v>0</v>
      </c>
      <c r="BD414" s="129">
        <f t="shared" si="167"/>
        <v>0</v>
      </c>
      <c r="BE414" s="263">
        <f>IFERROR(IF(VLOOKUP($D414,Listen!$A$2:$F$45,6,0)="Ja",BB414-MAX(BC414:BD414),BB414-BC414),0)</f>
        <v>0</v>
      </c>
    </row>
    <row r="415" spans="1:57" x14ac:dyDescent="0.25">
      <c r="A415" s="189">
        <v>411</v>
      </c>
      <c r="B415" s="135" t="str">
        <f>IF(AND(E415&lt;&gt;0,D415&lt;&gt;0,F415&lt;&gt;0),IF(C415&lt;&gt;0,CONCATENATE(C415,"-AGr",VLOOKUP(D415,Listen!$A$2:$D$45,4,FALSE),"-",E415,"-",F415,),CONCATENATE("AGr",VLOOKUP(D415,Listen!$A$2:$D$45,4,FALSE),"-",E415,"-",F415)),"keine vollständige ID")</f>
        <v>keine vollständige ID</v>
      </c>
      <c r="C415" s="126"/>
      <c r="D415" s="275"/>
      <c r="E415" s="33"/>
      <c r="F415" s="130"/>
      <c r="G415" s="16"/>
      <c r="H415" s="16"/>
      <c r="I415" s="16"/>
      <c r="J415" s="16"/>
      <c r="K415" s="16"/>
      <c r="L415" s="94">
        <f>IF(E415&gt;A_Stammdaten!$B$10,0,G415+H415-J415)</f>
        <v>0</v>
      </c>
      <c r="M415" s="16"/>
      <c r="N415" s="16"/>
      <c r="O415" s="16"/>
      <c r="P415" s="54">
        <f t="shared" si="144"/>
        <v>0</v>
      </c>
      <c r="Q415" s="33"/>
      <c r="R415" s="33"/>
      <c r="S415" s="33"/>
      <c r="T415" s="33"/>
      <c r="U415" s="33"/>
      <c r="V415" s="33"/>
      <c r="W415" s="55" t="str">
        <f t="shared" si="145"/>
        <v>-</v>
      </c>
      <c r="X415" s="55" t="str">
        <f t="shared" si="146"/>
        <v>-</v>
      </c>
      <c r="Y415" s="55">
        <f>IF(ISBLANK($D415),0,VLOOKUP($D415,Listen!$A$2:$C$45,2,FALSE))</f>
        <v>0</v>
      </c>
      <c r="Z415" s="55">
        <f>IF(ISBLANK($D415),0,VLOOKUP($D415,Listen!$A$2:$C$45,3,FALSE))</f>
        <v>0</v>
      </c>
      <c r="AA415" s="45">
        <f t="shared" si="157"/>
        <v>0</v>
      </c>
      <c r="AB415" s="45">
        <f t="shared" si="157"/>
        <v>0</v>
      </c>
      <c r="AC415" s="45">
        <f>IFERROR(IF(OR($R415&lt;&gt;"Ja",VLOOKUP($D415,Listen!$A$2:$F$45,5,0)="Nein",E415&lt;IF(D415="LNG Anbindungsanlagen gemäß separater Festlegung",2022,2023)),$Y415,$W415),0)</f>
        <v>0</v>
      </c>
      <c r="AD415" s="45">
        <f>IFERROR(IF(OR($R415&lt;&gt;"Ja",VLOOKUP($D415,Listen!$A$2:$F$45,5,0)="Nein",E415&lt;IF(D415="LNG Anbindungsanlagen gemäß separater Festlegung",2022,2023)),$Y415,$W415),0)</f>
        <v>0</v>
      </c>
      <c r="AE415" s="45">
        <f>IFERROR(IF(OR($S415&lt;&gt;"Ja",VLOOKUP($D415,Listen!$A$2:$F$45,6,0)="Nein"),$Y415,$X415),0)</f>
        <v>0</v>
      </c>
      <c r="AF415" s="45">
        <f>IFERROR(IF(OR($S415&lt;&gt;"Ja",VLOOKUP($D415,Listen!$A$2:$F$45,6,0)="Nein"),$Y415,$X415),0)</f>
        <v>0</v>
      </c>
      <c r="AG415" s="45">
        <f>IFERROR(IF(OR($S415&lt;&gt;"Ja",VLOOKUP($D415,Listen!$A$2:$F$45,6,0)="Nein"),$Y415,$X415),0)</f>
        <v>0</v>
      </c>
      <c r="AH415" s="47">
        <f t="shared" si="158"/>
        <v>0</v>
      </c>
      <c r="AI415" s="122">
        <f>IFERROR(IF(VLOOKUP($D415,Listen!$A$2:$F$45,6,0)="Ja",MAX(BC415:BD415),D_SAV!$BC415),0)</f>
        <v>0</v>
      </c>
      <c r="AJ415" s="47">
        <f t="shared" si="159"/>
        <v>0</v>
      </c>
      <c r="AL415" s="262">
        <f t="shared" si="160"/>
        <v>0</v>
      </c>
      <c r="AM415" s="129">
        <f t="shared" si="147"/>
        <v>0</v>
      </c>
      <c r="AN415" s="263">
        <f t="shared" si="161"/>
        <v>0</v>
      </c>
      <c r="AO415" s="262">
        <f t="shared" si="148"/>
        <v>0</v>
      </c>
      <c r="AP415" s="129">
        <f t="shared" si="149"/>
        <v>0</v>
      </c>
      <c r="AQ415" s="263">
        <f t="shared" si="162"/>
        <v>0</v>
      </c>
      <c r="AR415" s="262">
        <f t="shared" si="150"/>
        <v>0</v>
      </c>
      <c r="AS415" s="129">
        <f t="shared" si="151"/>
        <v>0</v>
      </c>
      <c r="AT415" s="263">
        <f t="shared" si="163"/>
        <v>0</v>
      </c>
      <c r="AU415" s="262">
        <f t="shared" si="152"/>
        <v>0</v>
      </c>
      <c r="AV415" s="129">
        <f t="shared" si="153"/>
        <v>0</v>
      </c>
      <c r="AW415" s="263">
        <f t="shared" si="164"/>
        <v>0</v>
      </c>
      <c r="AX415" s="262">
        <f t="shared" si="154"/>
        <v>0</v>
      </c>
      <c r="AY415" s="129">
        <f t="shared" si="155"/>
        <v>0</v>
      </c>
      <c r="AZ415" s="129">
        <f t="shared" si="165"/>
        <v>0</v>
      </c>
      <c r="BA415" s="263">
        <f>IFERROR(IF(VLOOKUP($D415,Listen!$A$2:$F$45,6,0)="Ja",AX415-MAX(AY415:AZ415),AX415-AY415),0)</f>
        <v>0</v>
      </c>
      <c r="BB415" s="262">
        <f t="shared" si="166"/>
        <v>0</v>
      </c>
      <c r="BC415" s="129">
        <f t="shared" si="156"/>
        <v>0</v>
      </c>
      <c r="BD415" s="129">
        <f t="shared" si="167"/>
        <v>0</v>
      </c>
      <c r="BE415" s="263">
        <f>IFERROR(IF(VLOOKUP($D415,Listen!$A$2:$F$45,6,0)="Ja",BB415-MAX(BC415:BD415),BB415-BC415),0)</f>
        <v>0</v>
      </c>
    </row>
    <row r="416" spans="1:57" x14ac:dyDescent="0.25">
      <c r="A416" s="189">
        <v>412</v>
      </c>
      <c r="B416" s="135" t="str">
        <f>IF(AND(E416&lt;&gt;0,D416&lt;&gt;0,F416&lt;&gt;0),IF(C416&lt;&gt;0,CONCATENATE(C416,"-AGr",VLOOKUP(D416,Listen!$A$2:$D$45,4,FALSE),"-",E416,"-",F416,),CONCATENATE("AGr",VLOOKUP(D416,Listen!$A$2:$D$45,4,FALSE),"-",E416,"-",F416)),"keine vollständige ID")</f>
        <v>keine vollständige ID</v>
      </c>
      <c r="C416" s="126"/>
      <c r="D416" s="275"/>
      <c r="E416" s="33"/>
      <c r="F416" s="130"/>
      <c r="G416" s="16"/>
      <c r="H416" s="16"/>
      <c r="I416" s="16"/>
      <c r="J416" s="16"/>
      <c r="K416" s="16"/>
      <c r="L416" s="94">
        <f>IF(E416&gt;A_Stammdaten!$B$10,0,G416+H416-J416)</f>
        <v>0</v>
      </c>
      <c r="M416" s="16"/>
      <c r="N416" s="16"/>
      <c r="O416" s="16"/>
      <c r="P416" s="54">
        <f t="shared" si="144"/>
        <v>0</v>
      </c>
      <c r="Q416" s="33"/>
      <c r="R416" s="33"/>
      <c r="S416" s="33"/>
      <c r="T416" s="33"/>
      <c r="U416" s="33"/>
      <c r="V416" s="33"/>
      <c r="W416" s="55" t="str">
        <f t="shared" si="145"/>
        <v>-</v>
      </c>
      <c r="X416" s="55" t="str">
        <f t="shared" si="146"/>
        <v>-</v>
      </c>
      <c r="Y416" s="55">
        <f>IF(ISBLANK($D416),0,VLOOKUP($D416,Listen!$A$2:$C$45,2,FALSE))</f>
        <v>0</v>
      </c>
      <c r="Z416" s="55">
        <f>IF(ISBLANK($D416),0,VLOOKUP($D416,Listen!$A$2:$C$45,3,FALSE))</f>
        <v>0</v>
      </c>
      <c r="AA416" s="45">
        <f t="shared" si="157"/>
        <v>0</v>
      </c>
      <c r="AB416" s="45">
        <f t="shared" si="157"/>
        <v>0</v>
      </c>
      <c r="AC416" s="45">
        <f>IFERROR(IF(OR($R416&lt;&gt;"Ja",VLOOKUP($D416,Listen!$A$2:$F$45,5,0)="Nein",E416&lt;IF(D416="LNG Anbindungsanlagen gemäß separater Festlegung",2022,2023)),$Y416,$W416),0)</f>
        <v>0</v>
      </c>
      <c r="AD416" s="45">
        <f>IFERROR(IF(OR($R416&lt;&gt;"Ja",VLOOKUP($D416,Listen!$A$2:$F$45,5,0)="Nein",E416&lt;IF(D416="LNG Anbindungsanlagen gemäß separater Festlegung",2022,2023)),$Y416,$W416),0)</f>
        <v>0</v>
      </c>
      <c r="AE416" s="45">
        <f>IFERROR(IF(OR($S416&lt;&gt;"Ja",VLOOKUP($D416,Listen!$A$2:$F$45,6,0)="Nein"),$Y416,$X416),0)</f>
        <v>0</v>
      </c>
      <c r="AF416" s="45">
        <f>IFERROR(IF(OR($S416&lt;&gt;"Ja",VLOOKUP($D416,Listen!$A$2:$F$45,6,0)="Nein"),$Y416,$X416),0)</f>
        <v>0</v>
      </c>
      <c r="AG416" s="45">
        <f>IFERROR(IF(OR($S416&lt;&gt;"Ja",VLOOKUP($D416,Listen!$A$2:$F$45,6,0)="Nein"),$Y416,$X416),0)</f>
        <v>0</v>
      </c>
      <c r="AH416" s="47">
        <f t="shared" si="158"/>
        <v>0</v>
      </c>
      <c r="AI416" s="122">
        <f>IFERROR(IF(VLOOKUP($D416,Listen!$A$2:$F$45,6,0)="Ja",MAX(BC416:BD416),D_SAV!$BC416),0)</f>
        <v>0</v>
      </c>
      <c r="AJ416" s="47">
        <f t="shared" si="159"/>
        <v>0</v>
      </c>
      <c r="AL416" s="262">
        <f t="shared" si="160"/>
        <v>0</v>
      </c>
      <c r="AM416" s="129">
        <f t="shared" si="147"/>
        <v>0</v>
      </c>
      <c r="AN416" s="263">
        <f t="shared" si="161"/>
        <v>0</v>
      </c>
      <c r="AO416" s="262">
        <f t="shared" si="148"/>
        <v>0</v>
      </c>
      <c r="AP416" s="129">
        <f t="shared" si="149"/>
        <v>0</v>
      </c>
      <c r="AQ416" s="263">
        <f t="shared" si="162"/>
        <v>0</v>
      </c>
      <c r="AR416" s="262">
        <f t="shared" si="150"/>
        <v>0</v>
      </c>
      <c r="AS416" s="129">
        <f t="shared" si="151"/>
        <v>0</v>
      </c>
      <c r="AT416" s="263">
        <f t="shared" si="163"/>
        <v>0</v>
      </c>
      <c r="AU416" s="262">
        <f t="shared" si="152"/>
        <v>0</v>
      </c>
      <c r="AV416" s="129">
        <f t="shared" si="153"/>
        <v>0</v>
      </c>
      <c r="AW416" s="263">
        <f t="shared" si="164"/>
        <v>0</v>
      </c>
      <c r="AX416" s="262">
        <f t="shared" si="154"/>
        <v>0</v>
      </c>
      <c r="AY416" s="129">
        <f t="shared" si="155"/>
        <v>0</v>
      </c>
      <c r="AZ416" s="129">
        <f t="shared" si="165"/>
        <v>0</v>
      </c>
      <c r="BA416" s="263">
        <f>IFERROR(IF(VLOOKUP($D416,Listen!$A$2:$F$45,6,0)="Ja",AX416-MAX(AY416:AZ416),AX416-AY416),0)</f>
        <v>0</v>
      </c>
      <c r="BB416" s="262">
        <f t="shared" si="166"/>
        <v>0</v>
      </c>
      <c r="BC416" s="129">
        <f t="shared" si="156"/>
        <v>0</v>
      </c>
      <c r="BD416" s="129">
        <f t="shared" si="167"/>
        <v>0</v>
      </c>
      <c r="BE416" s="263">
        <f>IFERROR(IF(VLOOKUP($D416,Listen!$A$2:$F$45,6,0)="Ja",BB416-MAX(BC416:BD416),BB416-BC416),0)</f>
        <v>0</v>
      </c>
    </row>
    <row r="417" spans="1:57" x14ac:dyDescent="0.25">
      <c r="A417" s="189">
        <v>413</v>
      </c>
      <c r="B417" s="135" t="str">
        <f>IF(AND(E417&lt;&gt;0,D417&lt;&gt;0,F417&lt;&gt;0),IF(C417&lt;&gt;0,CONCATENATE(C417,"-AGr",VLOOKUP(D417,Listen!$A$2:$D$45,4,FALSE),"-",E417,"-",F417,),CONCATENATE("AGr",VLOOKUP(D417,Listen!$A$2:$D$45,4,FALSE),"-",E417,"-",F417)),"keine vollständige ID")</f>
        <v>keine vollständige ID</v>
      </c>
      <c r="C417" s="126"/>
      <c r="D417" s="275"/>
      <c r="E417" s="33"/>
      <c r="F417" s="130"/>
      <c r="G417" s="16"/>
      <c r="H417" s="16"/>
      <c r="I417" s="16"/>
      <c r="J417" s="16"/>
      <c r="K417" s="16"/>
      <c r="L417" s="94">
        <f>IF(E417&gt;A_Stammdaten!$B$10,0,G417+H417-J417)</f>
        <v>0</v>
      </c>
      <c r="M417" s="16"/>
      <c r="N417" s="16"/>
      <c r="O417" s="16"/>
      <c r="P417" s="54">
        <f t="shared" si="144"/>
        <v>0</v>
      </c>
      <c r="Q417" s="33"/>
      <c r="R417" s="33"/>
      <c r="S417" s="33"/>
      <c r="T417" s="33"/>
      <c r="U417" s="33"/>
      <c r="V417" s="33"/>
      <c r="W417" s="55" t="str">
        <f t="shared" si="145"/>
        <v>-</v>
      </c>
      <c r="X417" s="55" t="str">
        <f t="shared" si="146"/>
        <v>-</v>
      </c>
      <c r="Y417" s="55">
        <f>IF(ISBLANK($D417),0,VLOOKUP($D417,Listen!$A$2:$C$45,2,FALSE))</f>
        <v>0</v>
      </c>
      <c r="Z417" s="55">
        <f>IF(ISBLANK($D417),0,VLOOKUP($D417,Listen!$A$2:$C$45,3,FALSE))</f>
        <v>0</v>
      </c>
      <c r="AA417" s="45">
        <f t="shared" si="157"/>
        <v>0</v>
      </c>
      <c r="AB417" s="45">
        <f t="shared" si="157"/>
        <v>0</v>
      </c>
      <c r="AC417" s="45">
        <f>IFERROR(IF(OR($R417&lt;&gt;"Ja",VLOOKUP($D417,Listen!$A$2:$F$45,5,0)="Nein",E417&lt;IF(D417="LNG Anbindungsanlagen gemäß separater Festlegung",2022,2023)),$Y417,$W417),0)</f>
        <v>0</v>
      </c>
      <c r="AD417" s="45">
        <f>IFERROR(IF(OR($R417&lt;&gt;"Ja",VLOOKUP($D417,Listen!$A$2:$F$45,5,0)="Nein",E417&lt;IF(D417="LNG Anbindungsanlagen gemäß separater Festlegung",2022,2023)),$Y417,$W417),0)</f>
        <v>0</v>
      </c>
      <c r="AE417" s="45">
        <f>IFERROR(IF(OR($S417&lt;&gt;"Ja",VLOOKUP($D417,Listen!$A$2:$F$45,6,0)="Nein"),$Y417,$X417),0)</f>
        <v>0</v>
      </c>
      <c r="AF417" s="45">
        <f>IFERROR(IF(OR($S417&lt;&gt;"Ja",VLOOKUP($D417,Listen!$A$2:$F$45,6,0)="Nein"),$Y417,$X417),0)</f>
        <v>0</v>
      </c>
      <c r="AG417" s="45">
        <f>IFERROR(IF(OR($S417&lt;&gt;"Ja",VLOOKUP($D417,Listen!$A$2:$F$45,6,0)="Nein"),$Y417,$X417),0)</f>
        <v>0</v>
      </c>
      <c r="AH417" s="47">
        <f t="shared" si="158"/>
        <v>0</v>
      </c>
      <c r="AI417" s="122">
        <f>IFERROR(IF(VLOOKUP($D417,Listen!$A$2:$F$45,6,0)="Ja",MAX(BC417:BD417),D_SAV!$BC417),0)</f>
        <v>0</v>
      </c>
      <c r="AJ417" s="47">
        <f t="shared" si="159"/>
        <v>0</v>
      </c>
      <c r="AL417" s="262">
        <f t="shared" si="160"/>
        <v>0</v>
      </c>
      <c r="AM417" s="129">
        <f t="shared" si="147"/>
        <v>0</v>
      </c>
      <c r="AN417" s="263">
        <f t="shared" si="161"/>
        <v>0</v>
      </c>
      <c r="AO417" s="262">
        <f t="shared" si="148"/>
        <v>0</v>
      </c>
      <c r="AP417" s="129">
        <f t="shared" si="149"/>
        <v>0</v>
      </c>
      <c r="AQ417" s="263">
        <f t="shared" si="162"/>
        <v>0</v>
      </c>
      <c r="AR417" s="262">
        <f t="shared" si="150"/>
        <v>0</v>
      </c>
      <c r="AS417" s="129">
        <f t="shared" si="151"/>
        <v>0</v>
      </c>
      <c r="AT417" s="263">
        <f t="shared" si="163"/>
        <v>0</v>
      </c>
      <c r="AU417" s="262">
        <f t="shared" si="152"/>
        <v>0</v>
      </c>
      <c r="AV417" s="129">
        <f t="shared" si="153"/>
        <v>0</v>
      </c>
      <c r="AW417" s="263">
        <f t="shared" si="164"/>
        <v>0</v>
      </c>
      <c r="AX417" s="262">
        <f t="shared" si="154"/>
        <v>0</v>
      </c>
      <c r="AY417" s="129">
        <f t="shared" si="155"/>
        <v>0</v>
      </c>
      <c r="AZ417" s="129">
        <f t="shared" si="165"/>
        <v>0</v>
      </c>
      <c r="BA417" s="263">
        <f>IFERROR(IF(VLOOKUP($D417,Listen!$A$2:$F$45,6,0)="Ja",AX417-MAX(AY417:AZ417),AX417-AY417),0)</f>
        <v>0</v>
      </c>
      <c r="BB417" s="262">
        <f t="shared" si="166"/>
        <v>0</v>
      </c>
      <c r="BC417" s="129">
        <f t="shared" si="156"/>
        <v>0</v>
      </c>
      <c r="BD417" s="129">
        <f t="shared" si="167"/>
        <v>0</v>
      </c>
      <c r="BE417" s="263">
        <f>IFERROR(IF(VLOOKUP($D417,Listen!$A$2:$F$45,6,0)="Ja",BB417-MAX(BC417:BD417),BB417-BC417),0)</f>
        <v>0</v>
      </c>
    </row>
    <row r="418" spans="1:57" x14ac:dyDescent="0.25">
      <c r="A418" s="189">
        <v>414</v>
      </c>
      <c r="B418" s="135" t="str">
        <f>IF(AND(E418&lt;&gt;0,D418&lt;&gt;0,F418&lt;&gt;0),IF(C418&lt;&gt;0,CONCATENATE(C418,"-AGr",VLOOKUP(D418,Listen!$A$2:$D$45,4,FALSE),"-",E418,"-",F418,),CONCATENATE("AGr",VLOOKUP(D418,Listen!$A$2:$D$45,4,FALSE),"-",E418,"-",F418)),"keine vollständige ID")</f>
        <v>keine vollständige ID</v>
      </c>
      <c r="C418" s="126"/>
      <c r="D418" s="275"/>
      <c r="E418" s="33"/>
      <c r="F418" s="130"/>
      <c r="G418" s="16"/>
      <c r="H418" s="16"/>
      <c r="I418" s="16"/>
      <c r="J418" s="16"/>
      <c r="K418" s="16"/>
      <c r="L418" s="94">
        <f>IF(E418&gt;A_Stammdaten!$B$10,0,G418+H418-J418)</f>
        <v>0</v>
      </c>
      <c r="M418" s="16"/>
      <c r="N418" s="16"/>
      <c r="O418" s="16"/>
      <c r="P418" s="54">
        <f t="shared" si="144"/>
        <v>0</v>
      </c>
      <c r="Q418" s="33"/>
      <c r="R418" s="33"/>
      <c r="S418" s="33"/>
      <c r="T418" s="33"/>
      <c r="U418" s="33"/>
      <c r="V418" s="33"/>
      <c r="W418" s="55" t="str">
        <f t="shared" si="145"/>
        <v>-</v>
      </c>
      <c r="X418" s="55" t="str">
        <f t="shared" si="146"/>
        <v>-</v>
      </c>
      <c r="Y418" s="55">
        <f>IF(ISBLANK($D418),0,VLOOKUP($D418,Listen!$A$2:$C$45,2,FALSE))</f>
        <v>0</v>
      </c>
      <c r="Z418" s="55">
        <f>IF(ISBLANK($D418),0,VLOOKUP($D418,Listen!$A$2:$C$45,3,FALSE))</f>
        <v>0</v>
      </c>
      <c r="AA418" s="45">
        <f t="shared" si="157"/>
        <v>0</v>
      </c>
      <c r="AB418" s="45">
        <f t="shared" si="157"/>
        <v>0</v>
      </c>
      <c r="AC418" s="45">
        <f>IFERROR(IF(OR($R418&lt;&gt;"Ja",VLOOKUP($D418,Listen!$A$2:$F$45,5,0)="Nein",E418&lt;IF(D418="LNG Anbindungsanlagen gemäß separater Festlegung",2022,2023)),$Y418,$W418),0)</f>
        <v>0</v>
      </c>
      <c r="AD418" s="45">
        <f>IFERROR(IF(OR($R418&lt;&gt;"Ja",VLOOKUP($D418,Listen!$A$2:$F$45,5,0)="Nein",E418&lt;IF(D418="LNG Anbindungsanlagen gemäß separater Festlegung",2022,2023)),$Y418,$W418),0)</f>
        <v>0</v>
      </c>
      <c r="AE418" s="45">
        <f>IFERROR(IF(OR($S418&lt;&gt;"Ja",VLOOKUP($D418,Listen!$A$2:$F$45,6,0)="Nein"),$Y418,$X418),0)</f>
        <v>0</v>
      </c>
      <c r="AF418" s="45">
        <f>IFERROR(IF(OR($S418&lt;&gt;"Ja",VLOOKUP($D418,Listen!$A$2:$F$45,6,0)="Nein"),$Y418,$X418),0)</f>
        <v>0</v>
      </c>
      <c r="AG418" s="45">
        <f>IFERROR(IF(OR($S418&lt;&gt;"Ja",VLOOKUP($D418,Listen!$A$2:$F$45,6,0)="Nein"),$Y418,$X418),0)</f>
        <v>0</v>
      </c>
      <c r="AH418" s="47">
        <f t="shared" si="158"/>
        <v>0</v>
      </c>
      <c r="AI418" s="122">
        <f>IFERROR(IF(VLOOKUP($D418,Listen!$A$2:$F$45,6,0)="Ja",MAX(BC418:BD418),D_SAV!$BC418),0)</f>
        <v>0</v>
      </c>
      <c r="AJ418" s="47">
        <f t="shared" si="159"/>
        <v>0</v>
      </c>
      <c r="AL418" s="262">
        <f t="shared" si="160"/>
        <v>0</v>
      </c>
      <c r="AM418" s="129">
        <f t="shared" si="147"/>
        <v>0</v>
      </c>
      <c r="AN418" s="263">
        <f t="shared" si="161"/>
        <v>0</v>
      </c>
      <c r="AO418" s="262">
        <f t="shared" si="148"/>
        <v>0</v>
      </c>
      <c r="AP418" s="129">
        <f t="shared" si="149"/>
        <v>0</v>
      </c>
      <c r="AQ418" s="263">
        <f t="shared" si="162"/>
        <v>0</v>
      </c>
      <c r="AR418" s="262">
        <f t="shared" si="150"/>
        <v>0</v>
      </c>
      <c r="AS418" s="129">
        <f t="shared" si="151"/>
        <v>0</v>
      </c>
      <c r="AT418" s="263">
        <f t="shared" si="163"/>
        <v>0</v>
      </c>
      <c r="AU418" s="262">
        <f t="shared" si="152"/>
        <v>0</v>
      </c>
      <c r="AV418" s="129">
        <f t="shared" si="153"/>
        <v>0</v>
      </c>
      <c r="AW418" s="263">
        <f t="shared" si="164"/>
        <v>0</v>
      </c>
      <c r="AX418" s="262">
        <f t="shared" si="154"/>
        <v>0</v>
      </c>
      <c r="AY418" s="129">
        <f t="shared" si="155"/>
        <v>0</v>
      </c>
      <c r="AZ418" s="129">
        <f t="shared" si="165"/>
        <v>0</v>
      </c>
      <c r="BA418" s="263">
        <f>IFERROR(IF(VLOOKUP($D418,Listen!$A$2:$F$45,6,0)="Ja",AX418-MAX(AY418:AZ418),AX418-AY418),0)</f>
        <v>0</v>
      </c>
      <c r="BB418" s="262">
        <f t="shared" si="166"/>
        <v>0</v>
      </c>
      <c r="BC418" s="129">
        <f t="shared" si="156"/>
        <v>0</v>
      </c>
      <c r="BD418" s="129">
        <f t="shared" si="167"/>
        <v>0</v>
      </c>
      <c r="BE418" s="263">
        <f>IFERROR(IF(VLOOKUP($D418,Listen!$A$2:$F$45,6,0)="Ja",BB418-MAX(BC418:BD418),BB418-BC418),0)</f>
        <v>0</v>
      </c>
    </row>
    <row r="419" spans="1:57" x14ac:dyDescent="0.25">
      <c r="A419" s="189">
        <v>415</v>
      </c>
      <c r="B419" s="135" t="str">
        <f>IF(AND(E419&lt;&gt;0,D419&lt;&gt;0,F419&lt;&gt;0),IF(C419&lt;&gt;0,CONCATENATE(C419,"-AGr",VLOOKUP(D419,Listen!$A$2:$D$45,4,FALSE),"-",E419,"-",F419,),CONCATENATE("AGr",VLOOKUP(D419,Listen!$A$2:$D$45,4,FALSE),"-",E419,"-",F419)),"keine vollständige ID")</f>
        <v>keine vollständige ID</v>
      </c>
      <c r="C419" s="126"/>
      <c r="D419" s="275"/>
      <c r="E419" s="33"/>
      <c r="F419" s="130"/>
      <c r="G419" s="16"/>
      <c r="H419" s="16"/>
      <c r="I419" s="16"/>
      <c r="J419" s="16"/>
      <c r="K419" s="16"/>
      <c r="L419" s="94">
        <f>IF(E419&gt;A_Stammdaten!$B$10,0,G419+H419-J419)</f>
        <v>0</v>
      </c>
      <c r="M419" s="16"/>
      <c r="N419" s="16"/>
      <c r="O419" s="16"/>
      <c r="P419" s="54">
        <f t="shared" si="144"/>
        <v>0</v>
      </c>
      <c r="Q419" s="33"/>
      <c r="R419" s="33"/>
      <c r="S419" s="33"/>
      <c r="T419" s="33"/>
      <c r="U419" s="33"/>
      <c r="V419" s="33"/>
      <c r="W419" s="55" t="str">
        <f t="shared" si="145"/>
        <v>-</v>
      </c>
      <c r="X419" s="55" t="str">
        <f t="shared" si="146"/>
        <v>-</v>
      </c>
      <c r="Y419" s="55">
        <f>IF(ISBLANK($D419),0,VLOOKUP($D419,Listen!$A$2:$C$45,2,FALSE))</f>
        <v>0</v>
      </c>
      <c r="Z419" s="55">
        <f>IF(ISBLANK($D419),0,VLOOKUP($D419,Listen!$A$2:$C$45,3,FALSE))</f>
        <v>0</v>
      </c>
      <c r="AA419" s="45">
        <f t="shared" si="157"/>
        <v>0</v>
      </c>
      <c r="AB419" s="45">
        <f t="shared" si="157"/>
        <v>0</v>
      </c>
      <c r="AC419" s="45">
        <f>IFERROR(IF(OR($R419&lt;&gt;"Ja",VLOOKUP($D419,Listen!$A$2:$F$45,5,0)="Nein",E419&lt;IF(D419="LNG Anbindungsanlagen gemäß separater Festlegung",2022,2023)),$Y419,$W419),0)</f>
        <v>0</v>
      </c>
      <c r="AD419" s="45">
        <f>IFERROR(IF(OR($R419&lt;&gt;"Ja",VLOOKUP($D419,Listen!$A$2:$F$45,5,0)="Nein",E419&lt;IF(D419="LNG Anbindungsanlagen gemäß separater Festlegung",2022,2023)),$Y419,$W419),0)</f>
        <v>0</v>
      </c>
      <c r="AE419" s="45">
        <f>IFERROR(IF(OR($S419&lt;&gt;"Ja",VLOOKUP($D419,Listen!$A$2:$F$45,6,0)="Nein"),$Y419,$X419),0)</f>
        <v>0</v>
      </c>
      <c r="AF419" s="45">
        <f>IFERROR(IF(OR($S419&lt;&gt;"Ja",VLOOKUP($D419,Listen!$A$2:$F$45,6,0)="Nein"),$Y419,$X419),0)</f>
        <v>0</v>
      </c>
      <c r="AG419" s="45">
        <f>IFERROR(IF(OR($S419&lt;&gt;"Ja",VLOOKUP($D419,Listen!$A$2:$F$45,6,0)="Nein"),$Y419,$X419),0)</f>
        <v>0</v>
      </c>
      <c r="AH419" s="47">
        <f t="shared" si="158"/>
        <v>0</v>
      </c>
      <c r="AI419" s="122">
        <f>IFERROR(IF(VLOOKUP($D419,Listen!$A$2:$F$45,6,0)="Ja",MAX(BC419:BD419),D_SAV!$BC419),0)</f>
        <v>0</v>
      </c>
      <c r="AJ419" s="47">
        <f t="shared" si="159"/>
        <v>0</v>
      </c>
      <c r="AL419" s="262">
        <f t="shared" si="160"/>
        <v>0</v>
      </c>
      <c r="AM419" s="129">
        <f t="shared" si="147"/>
        <v>0</v>
      </c>
      <c r="AN419" s="263">
        <f t="shared" si="161"/>
        <v>0</v>
      </c>
      <c r="AO419" s="262">
        <f t="shared" si="148"/>
        <v>0</v>
      </c>
      <c r="AP419" s="129">
        <f t="shared" si="149"/>
        <v>0</v>
      </c>
      <c r="AQ419" s="263">
        <f t="shared" si="162"/>
        <v>0</v>
      </c>
      <c r="AR419" s="262">
        <f t="shared" si="150"/>
        <v>0</v>
      </c>
      <c r="AS419" s="129">
        <f t="shared" si="151"/>
        <v>0</v>
      </c>
      <c r="AT419" s="263">
        <f t="shared" si="163"/>
        <v>0</v>
      </c>
      <c r="AU419" s="262">
        <f t="shared" si="152"/>
        <v>0</v>
      </c>
      <c r="AV419" s="129">
        <f t="shared" si="153"/>
        <v>0</v>
      </c>
      <c r="AW419" s="263">
        <f t="shared" si="164"/>
        <v>0</v>
      </c>
      <c r="AX419" s="262">
        <f t="shared" si="154"/>
        <v>0</v>
      </c>
      <c r="AY419" s="129">
        <f t="shared" si="155"/>
        <v>0</v>
      </c>
      <c r="AZ419" s="129">
        <f t="shared" si="165"/>
        <v>0</v>
      </c>
      <c r="BA419" s="263">
        <f>IFERROR(IF(VLOOKUP($D419,Listen!$A$2:$F$45,6,0)="Ja",AX419-MAX(AY419:AZ419),AX419-AY419),0)</f>
        <v>0</v>
      </c>
      <c r="BB419" s="262">
        <f t="shared" si="166"/>
        <v>0</v>
      </c>
      <c r="BC419" s="129">
        <f t="shared" si="156"/>
        <v>0</v>
      </c>
      <c r="BD419" s="129">
        <f t="shared" si="167"/>
        <v>0</v>
      </c>
      <c r="BE419" s="263">
        <f>IFERROR(IF(VLOOKUP($D419,Listen!$A$2:$F$45,6,0)="Ja",BB419-MAX(BC419:BD419),BB419-BC419),0)</f>
        <v>0</v>
      </c>
    </row>
    <row r="420" spans="1:57" x14ac:dyDescent="0.25">
      <c r="A420" s="189">
        <v>416</v>
      </c>
      <c r="B420" s="135" t="str">
        <f>IF(AND(E420&lt;&gt;0,D420&lt;&gt;0,F420&lt;&gt;0),IF(C420&lt;&gt;0,CONCATENATE(C420,"-AGr",VLOOKUP(D420,Listen!$A$2:$D$45,4,FALSE),"-",E420,"-",F420,),CONCATENATE("AGr",VLOOKUP(D420,Listen!$A$2:$D$45,4,FALSE),"-",E420,"-",F420)),"keine vollständige ID")</f>
        <v>keine vollständige ID</v>
      </c>
      <c r="C420" s="126"/>
      <c r="D420" s="275"/>
      <c r="E420" s="33"/>
      <c r="F420" s="130"/>
      <c r="G420" s="16"/>
      <c r="H420" s="16"/>
      <c r="I420" s="16"/>
      <c r="J420" s="16"/>
      <c r="K420" s="16"/>
      <c r="L420" s="94">
        <f>IF(E420&gt;A_Stammdaten!$B$10,0,G420+H420-J420)</f>
        <v>0</v>
      </c>
      <c r="M420" s="16"/>
      <c r="N420" s="16"/>
      <c r="O420" s="16"/>
      <c r="P420" s="54">
        <f t="shared" si="144"/>
        <v>0</v>
      </c>
      <c r="Q420" s="33"/>
      <c r="R420" s="33"/>
      <c r="S420" s="33"/>
      <c r="T420" s="33"/>
      <c r="U420" s="33"/>
      <c r="V420" s="33"/>
      <c r="W420" s="55" t="str">
        <f t="shared" si="145"/>
        <v>-</v>
      </c>
      <c r="X420" s="55" t="str">
        <f t="shared" si="146"/>
        <v>-</v>
      </c>
      <c r="Y420" s="55">
        <f>IF(ISBLANK($D420),0,VLOOKUP($D420,Listen!$A$2:$C$45,2,FALSE))</f>
        <v>0</v>
      </c>
      <c r="Z420" s="55">
        <f>IF(ISBLANK($D420),0,VLOOKUP($D420,Listen!$A$2:$C$45,3,FALSE))</f>
        <v>0</v>
      </c>
      <c r="AA420" s="45">
        <f t="shared" si="157"/>
        <v>0</v>
      </c>
      <c r="AB420" s="45">
        <f t="shared" si="157"/>
        <v>0</v>
      </c>
      <c r="AC420" s="45">
        <f>IFERROR(IF(OR($R420&lt;&gt;"Ja",VLOOKUP($D420,Listen!$A$2:$F$45,5,0)="Nein",E420&lt;IF(D420="LNG Anbindungsanlagen gemäß separater Festlegung",2022,2023)),$Y420,$W420),0)</f>
        <v>0</v>
      </c>
      <c r="AD420" s="45">
        <f>IFERROR(IF(OR($R420&lt;&gt;"Ja",VLOOKUP($D420,Listen!$A$2:$F$45,5,0)="Nein",E420&lt;IF(D420="LNG Anbindungsanlagen gemäß separater Festlegung",2022,2023)),$Y420,$W420),0)</f>
        <v>0</v>
      </c>
      <c r="AE420" s="45">
        <f>IFERROR(IF(OR($S420&lt;&gt;"Ja",VLOOKUP($D420,Listen!$A$2:$F$45,6,0)="Nein"),$Y420,$X420),0)</f>
        <v>0</v>
      </c>
      <c r="AF420" s="45">
        <f>IFERROR(IF(OR($S420&lt;&gt;"Ja",VLOOKUP($D420,Listen!$A$2:$F$45,6,0)="Nein"),$Y420,$X420),0)</f>
        <v>0</v>
      </c>
      <c r="AG420" s="45">
        <f>IFERROR(IF(OR($S420&lt;&gt;"Ja",VLOOKUP($D420,Listen!$A$2:$F$45,6,0)="Nein"),$Y420,$X420),0)</f>
        <v>0</v>
      </c>
      <c r="AH420" s="47">
        <f t="shared" si="158"/>
        <v>0</v>
      </c>
      <c r="AI420" s="122">
        <f>IFERROR(IF(VLOOKUP($D420,Listen!$A$2:$F$45,6,0)="Ja",MAX(BC420:BD420),D_SAV!$BC420),0)</f>
        <v>0</v>
      </c>
      <c r="AJ420" s="47">
        <f t="shared" si="159"/>
        <v>0</v>
      </c>
      <c r="AL420" s="262">
        <f t="shared" si="160"/>
        <v>0</v>
      </c>
      <c r="AM420" s="129">
        <f t="shared" si="147"/>
        <v>0</v>
      </c>
      <c r="AN420" s="263">
        <f t="shared" si="161"/>
        <v>0</v>
      </c>
      <c r="AO420" s="262">
        <f t="shared" si="148"/>
        <v>0</v>
      </c>
      <c r="AP420" s="129">
        <f t="shared" si="149"/>
        <v>0</v>
      </c>
      <c r="AQ420" s="263">
        <f t="shared" si="162"/>
        <v>0</v>
      </c>
      <c r="AR420" s="262">
        <f t="shared" si="150"/>
        <v>0</v>
      </c>
      <c r="AS420" s="129">
        <f t="shared" si="151"/>
        <v>0</v>
      </c>
      <c r="AT420" s="263">
        <f t="shared" si="163"/>
        <v>0</v>
      </c>
      <c r="AU420" s="262">
        <f t="shared" si="152"/>
        <v>0</v>
      </c>
      <c r="AV420" s="129">
        <f t="shared" si="153"/>
        <v>0</v>
      </c>
      <c r="AW420" s="263">
        <f t="shared" si="164"/>
        <v>0</v>
      </c>
      <c r="AX420" s="262">
        <f t="shared" si="154"/>
        <v>0</v>
      </c>
      <c r="AY420" s="129">
        <f t="shared" si="155"/>
        <v>0</v>
      </c>
      <c r="AZ420" s="129">
        <f t="shared" si="165"/>
        <v>0</v>
      </c>
      <c r="BA420" s="263">
        <f>IFERROR(IF(VLOOKUP($D420,Listen!$A$2:$F$45,6,0)="Ja",AX420-MAX(AY420:AZ420),AX420-AY420),0)</f>
        <v>0</v>
      </c>
      <c r="BB420" s="262">
        <f t="shared" si="166"/>
        <v>0</v>
      </c>
      <c r="BC420" s="129">
        <f t="shared" si="156"/>
        <v>0</v>
      </c>
      <c r="BD420" s="129">
        <f t="shared" si="167"/>
        <v>0</v>
      </c>
      <c r="BE420" s="263">
        <f>IFERROR(IF(VLOOKUP($D420,Listen!$A$2:$F$45,6,0)="Ja",BB420-MAX(BC420:BD420),BB420-BC420),0)</f>
        <v>0</v>
      </c>
    </row>
    <row r="421" spans="1:57" x14ac:dyDescent="0.25">
      <c r="A421" s="189">
        <v>417</v>
      </c>
      <c r="B421" s="135" t="str">
        <f>IF(AND(E421&lt;&gt;0,D421&lt;&gt;0,F421&lt;&gt;0),IF(C421&lt;&gt;0,CONCATENATE(C421,"-AGr",VLOOKUP(D421,Listen!$A$2:$D$45,4,FALSE),"-",E421,"-",F421,),CONCATENATE("AGr",VLOOKUP(D421,Listen!$A$2:$D$45,4,FALSE),"-",E421,"-",F421)),"keine vollständige ID")</f>
        <v>keine vollständige ID</v>
      </c>
      <c r="C421" s="126"/>
      <c r="D421" s="275"/>
      <c r="E421" s="33"/>
      <c r="F421" s="130"/>
      <c r="G421" s="16"/>
      <c r="H421" s="16"/>
      <c r="I421" s="16"/>
      <c r="J421" s="16"/>
      <c r="K421" s="16"/>
      <c r="L421" s="94">
        <f>IF(E421&gt;A_Stammdaten!$B$10,0,G421+H421-J421)</f>
        <v>0</v>
      </c>
      <c r="M421" s="16"/>
      <c r="N421" s="16"/>
      <c r="O421" s="16"/>
      <c r="P421" s="54">
        <f t="shared" si="144"/>
        <v>0</v>
      </c>
      <c r="Q421" s="33"/>
      <c r="R421" s="33"/>
      <c r="S421" s="33"/>
      <c r="T421" s="33"/>
      <c r="U421" s="33"/>
      <c r="V421" s="33"/>
      <c r="W421" s="55" t="str">
        <f t="shared" si="145"/>
        <v>-</v>
      </c>
      <c r="X421" s="55" t="str">
        <f t="shared" si="146"/>
        <v>-</v>
      </c>
      <c r="Y421" s="55">
        <f>IF(ISBLANK($D421),0,VLOOKUP($D421,Listen!$A$2:$C$45,2,FALSE))</f>
        <v>0</v>
      </c>
      <c r="Z421" s="55">
        <f>IF(ISBLANK($D421),0,VLOOKUP($D421,Listen!$A$2:$C$45,3,FALSE))</f>
        <v>0</v>
      </c>
      <c r="AA421" s="45">
        <f t="shared" si="157"/>
        <v>0</v>
      </c>
      <c r="AB421" s="45">
        <f t="shared" si="157"/>
        <v>0</v>
      </c>
      <c r="AC421" s="45">
        <f>IFERROR(IF(OR($R421&lt;&gt;"Ja",VLOOKUP($D421,Listen!$A$2:$F$45,5,0)="Nein",E421&lt;IF(D421="LNG Anbindungsanlagen gemäß separater Festlegung",2022,2023)),$Y421,$W421),0)</f>
        <v>0</v>
      </c>
      <c r="AD421" s="45">
        <f>IFERROR(IF(OR($R421&lt;&gt;"Ja",VLOOKUP($D421,Listen!$A$2:$F$45,5,0)="Nein",E421&lt;IF(D421="LNG Anbindungsanlagen gemäß separater Festlegung",2022,2023)),$Y421,$W421),0)</f>
        <v>0</v>
      </c>
      <c r="AE421" s="45">
        <f>IFERROR(IF(OR($S421&lt;&gt;"Ja",VLOOKUP($D421,Listen!$A$2:$F$45,6,0)="Nein"),$Y421,$X421),0)</f>
        <v>0</v>
      </c>
      <c r="AF421" s="45">
        <f>IFERROR(IF(OR($S421&lt;&gt;"Ja",VLOOKUP($D421,Listen!$A$2:$F$45,6,0)="Nein"),$Y421,$X421),0)</f>
        <v>0</v>
      </c>
      <c r="AG421" s="45">
        <f>IFERROR(IF(OR($S421&lt;&gt;"Ja",VLOOKUP($D421,Listen!$A$2:$F$45,6,0)="Nein"),$Y421,$X421),0)</f>
        <v>0</v>
      </c>
      <c r="AH421" s="47">
        <f t="shared" si="158"/>
        <v>0</v>
      </c>
      <c r="AI421" s="122">
        <f>IFERROR(IF(VLOOKUP($D421,Listen!$A$2:$F$45,6,0)="Ja",MAX(BC421:BD421),D_SAV!$BC421),0)</f>
        <v>0</v>
      </c>
      <c r="AJ421" s="47">
        <f t="shared" si="159"/>
        <v>0</v>
      </c>
      <c r="AL421" s="262">
        <f t="shared" si="160"/>
        <v>0</v>
      </c>
      <c r="AM421" s="129">
        <f t="shared" si="147"/>
        <v>0</v>
      </c>
      <c r="AN421" s="263">
        <f t="shared" si="161"/>
        <v>0</v>
      </c>
      <c r="AO421" s="262">
        <f t="shared" si="148"/>
        <v>0</v>
      </c>
      <c r="AP421" s="129">
        <f t="shared" si="149"/>
        <v>0</v>
      </c>
      <c r="AQ421" s="263">
        <f t="shared" si="162"/>
        <v>0</v>
      </c>
      <c r="AR421" s="262">
        <f t="shared" si="150"/>
        <v>0</v>
      </c>
      <c r="AS421" s="129">
        <f t="shared" si="151"/>
        <v>0</v>
      </c>
      <c r="AT421" s="263">
        <f t="shared" si="163"/>
        <v>0</v>
      </c>
      <c r="AU421" s="262">
        <f t="shared" si="152"/>
        <v>0</v>
      </c>
      <c r="AV421" s="129">
        <f t="shared" si="153"/>
        <v>0</v>
      </c>
      <c r="AW421" s="263">
        <f t="shared" si="164"/>
        <v>0</v>
      </c>
      <c r="AX421" s="262">
        <f t="shared" si="154"/>
        <v>0</v>
      </c>
      <c r="AY421" s="129">
        <f t="shared" si="155"/>
        <v>0</v>
      </c>
      <c r="AZ421" s="129">
        <f t="shared" si="165"/>
        <v>0</v>
      </c>
      <c r="BA421" s="263">
        <f>IFERROR(IF(VLOOKUP($D421,Listen!$A$2:$F$45,6,0)="Ja",AX421-MAX(AY421:AZ421),AX421-AY421),0)</f>
        <v>0</v>
      </c>
      <c r="BB421" s="262">
        <f t="shared" si="166"/>
        <v>0</v>
      </c>
      <c r="BC421" s="129">
        <f t="shared" si="156"/>
        <v>0</v>
      </c>
      <c r="BD421" s="129">
        <f t="shared" si="167"/>
        <v>0</v>
      </c>
      <c r="BE421" s="263">
        <f>IFERROR(IF(VLOOKUP($D421,Listen!$A$2:$F$45,6,0)="Ja",BB421-MAX(BC421:BD421),BB421-BC421),0)</f>
        <v>0</v>
      </c>
    </row>
    <row r="422" spans="1:57" x14ac:dyDescent="0.25">
      <c r="A422" s="189">
        <v>418</v>
      </c>
      <c r="B422" s="135" t="str">
        <f>IF(AND(E422&lt;&gt;0,D422&lt;&gt;0,F422&lt;&gt;0),IF(C422&lt;&gt;0,CONCATENATE(C422,"-AGr",VLOOKUP(D422,Listen!$A$2:$D$45,4,FALSE),"-",E422,"-",F422,),CONCATENATE("AGr",VLOOKUP(D422,Listen!$A$2:$D$45,4,FALSE),"-",E422,"-",F422)),"keine vollständige ID")</f>
        <v>keine vollständige ID</v>
      </c>
      <c r="C422" s="126"/>
      <c r="D422" s="275"/>
      <c r="E422" s="33"/>
      <c r="F422" s="130"/>
      <c r="G422" s="16"/>
      <c r="H422" s="16"/>
      <c r="I422" s="16"/>
      <c r="J422" s="16"/>
      <c r="K422" s="16"/>
      <c r="L422" s="94">
        <f>IF(E422&gt;A_Stammdaten!$B$10,0,G422+H422-J422)</f>
        <v>0</v>
      </c>
      <c r="M422" s="16"/>
      <c r="N422" s="16"/>
      <c r="O422" s="16"/>
      <c r="P422" s="54">
        <f t="shared" si="144"/>
        <v>0</v>
      </c>
      <c r="Q422" s="33"/>
      <c r="R422" s="33"/>
      <c r="S422" s="33"/>
      <c r="T422" s="33"/>
      <c r="U422" s="33"/>
      <c r="V422" s="33"/>
      <c r="W422" s="55" t="str">
        <f t="shared" si="145"/>
        <v>-</v>
      </c>
      <c r="X422" s="55" t="str">
        <f t="shared" si="146"/>
        <v>-</v>
      </c>
      <c r="Y422" s="55">
        <f>IF(ISBLANK($D422),0,VLOOKUP($D422,Listen!$A$2:$C$45,2,FALSE))</f>
        <v>0</v>
      </c>
      <c r="Z422" s="55">
        <f>IF(ISBLANK($D422),0,VLOOKUP($D422,Listen!$A$2:$C$45,3,FALSE))</f>
        <v>0</v>
      </c>
      <c r="AA422" s="45">
        <f t="shared" si="157"/>
        <v>0</v>
      </c>
      <c r="AB422" s="45">
        <f t="shared" si="157"/>
        <v>0</v>
      </c>
      <c r="AC422" s="45">
        <f>IFERROR(IF(OR($R422&lt;&gt;"Ja",VLOOKUP($D422,Listen!$A$2:$F$45,5,0)="Nein",E422&lt;IF(D422="LNG Anbindungsanlagen gemäß separater Festlegung",2022,2023)),$Y422,$W422),0)</f>
        <v>0</v>
      </c>
      <c r="AD422" s="45">
        <f>IFERROR(IF(OR($R422&lt;&gt;"Ja",VLOOKUP($D422,Listen!$A$2:$F$45,5,0)="Nein",E422&lt;IF(D422="LNG Anbindungsanlagen gemäß separater Festlegung",2022,2023)),$Y422,$W422),0)</f>
        <v>0</v>
      </c>
      <c r="AE422" s="45">
        <f>IFERROR(IF(OR($S422&lt;&gt;"Ja",VLOOKUP($D422,Listen!$A$2:$F$45,6,0)="Nein"),$Y422,$X422),0)</f>
        <v>0</v>
      </c>
      <c r="AF422" s="45">
        <f>IFERROR(IF(OR($S422&lt;&gt;"Ja",VLOOKUP($D422,Listen!$A$2:$F$45,6,0)="Nein"),$Y422,$X422),0)</f>
        <v>0</v>
      </c>
      <c r="AG422" s="45">
        <f>IFERROR(IF(OR($S422&lt;&gt;"Ja",VLOOKUP($D422,Listen!$A$2:$F$45,6,0)="Nein"),$Y422,$X422),0)</f>
        <v>0</v>
      </c>
      <c r="AH422" s="47">
        <f t="shared" si="158"/>
        <v>0</v>
      </c>
      <c r="AI422" s="122">
        <f>IFERROR(IF(VLOOKUP($D422,Listen!$A$2:$F$45,6,0)="Ja",MAX(BC422:BD422),D_SAV!$BC422),0)</f>
        <v>0</v>
      </c>
      <c r="AJ422" s="47">
        <f t="shared" si="159"/>
        <v>0</v>
      </c>
      <c r="AL422" s="262">
        <f t="shared" si="160"/>
        <v>0</v>
      </c>
      <c r="AM422" s="129">
        <f t="shared" si="147"/>
        <v>0</v>
      </c>
      <c r="AN422" s="263">
        <f t="shared" si="161"/>
        <v>0</v>
      </c>
      <c r="AO422" s="262">
        <f t="shared" si="148"/>
        <v>0</v>
      </c>
      <c r="AP422" s="129">
        <f t="shared" si="149"/>
        <v>0</v>
      </c>
      <c r="AQ422" s="263">
        <f t="shared" si="162"/>
        <v>0</v>
      </c>
      <c r="AR422" s="262">
        <f t="shared" si="150"/>
        <v>0</v>
      </c>
      <c r="AS422" s="129">
        <f t="shared" si="151"/>
        <v>0</v>
      </c>
      <c r="AT422" s="263">
        <f t="shared" si="163"/>
        <v>0</v>
      </c>
      <c r="AU422" s="262">
        <f t="shared" si="152"/>
        <v>0</v>
      </c>
      <c r="AV422" s="129">
        <f t="shared" si="153"/>
        <v>0</v>
      </c>
      <c r="AW422" s="263">
        <f t="shared" si="164"/>
        <v>0</v>
      </c>
      <c r="AX422" s="262">
        <f t="shared" si="154"/>
        <v>0</v>
      </c>
      <c r="AY422" s="129">
        <f t="shared" si="155"/>
        <v>0</v>
      </c>
      <c r="AZ422" s="129">
        <f t="shared" si="165"/>
        <v>0</v>
      </c>
      <c r="BA422" s="263">
        <f>IFERROR(IF(VLOOKUP($D422,Listen!$A$2:$F$45,6,0)="Ja",AX422-MAX(AY422:AZ422),AX422-AY422),0)</f>
        <v>0</v>
      </c>
      <c r="BB422" s="262">
        <f t="shared" si="166"/>
        <v>0</v>
      </c>
      <c r="BC422" s="129">
        <f t="shared" si="156"/>
        <v>0</v>
      </c>
      <c r="BD422" s="129">
        <f t="shared" si="167"/>
        <v>0</v>
      </c>
      <c r="BE422" s="263">
        <f>IFERROR(IF(VLOOKUP($D422,Listen!$A$2:$F$45,6,0)="Ja",BB422-MAX(BC422:BD422),BB422-BC422),0)</f>
        <v>0</v>
      </c>
    </row>
    <row r="423" spans="1:57" x14ac:dyDescent="0.25">
      <c r="A423" s="189">
        <v>419</v>
      </c>
      <c r="B423" s="135" t="str">
        <f>IF(AND(E423&lt;&gt;0,D423&lt;&gt;0,F423&lt;&gt;0),IF(C423&lt;&gt;0,CONCATENATE(C423,"-AGr",VLOOKUP(D423,Listen!$A$2:$D$45,4,FALSE),"-",E423,"-",F423,),CONCATENATE("AGr",VLOOKUP(D423,Listen!$A$2:$D$45,4,FALSE),"-",E423,"-",F423)),"keine vollständige ID")</f>
        <v>keine vollständige ID</v>
      </c>
      <c r="C423" s="126"/>
      <c r="D423" s="275"/>
      <c r="E423" s="33"/>
      <c r="F423" s="130"/>
      <c r="G423" s="16"/>
      <c r="H423" s="16"/>
      <c r="I423" s="16"/>
      <c r="J423" s="16"/>
      <c r="K423" s="16"/>
      <c r="L423" s="94">
        <f>IF(E423&gt;A_Stammdaten!$B$10,0,G423+H423-J423)</f>
        <v>0</v>
      </c>
      <c r="M423" s="16"/>
      <c r="N423" s="16"/>
      <c r="O423" s="16"/>
      <c r="P423" s="54">
        <f t="shared" si="144"/>
        <v>0</v>
      </c>
      <c r="Q423" s="33"/>
      <c r="R423" s="33"/>
      <c r="S423" s="33"/>
      <c r="T423" s="33"/>
      <c r="U423" s="33"/>
      <c r="V423" s="33"/>
      <c r="W423" s="55" t="str">
        <f t="shared" si="145"/>
        <v>-</v>
      </c>
      <c r="X423" s="55" t="str">
        <f t="shared" si="146"/>
        <v>-</v>
      </c>
      <c r="Y423" s="55">
        <f>IF(ISBLANK($D423),0,VLOOKUP($D423,Listen!$A$2:$C$45,2,FALSE))</f>
        <v>0</v>
      </c>
      <c r="Z423" s="55">
        <f>IF(ISBLANK($D423),0,VLOOKUP($D423,Listen!$A$2:$C$45,3,FALSE))</f>
        <v>0</v>
      </c>
      <c r="AA423" s="45">
        <f t="shared" si="157"/>
        <v>0</v>
      </c>
      <c r="AB423" s="45">
        <f t="shared" si="157"/>
        <v>0</v>
      </c>
      <c r="AC423" s="45">
        <f>IFERROR(IF(OR($R423&lt;&gt;"Ja",VLOOKUP($D423,Listen!$A$2:$F$45,5,0)="Nein",E423&lt;IF(D423="LNG Anbindungsanlagen gemäß separater Festlegung",2022,2023)),$Y423,$W423),0)</f>
        <v>0</v>
      </c>
      <c r="AD423" s="45">
        <f>IFERROR(IF(OR($R423&lt;&gt;"Ja",VLOOKUP($D423,Listen!$A$2:$F$45,5,0)="Nein",E423&lt;IF(D423="LNG Anbindungsanlagen gemäß separater Festlegung",2022,2023)),$Y423,$W423),0)</f>
        <v>0</v>
      </c>
      <c r="AE423" s="45">
        <f>IFERROR(IF(OR($S423&lt;&gt;"Ja",VLOOKUP($D423,Listen!$A$2:$F$45,6,0)="Nein"),$Y423,$X423),0)</f>
        <v>0</v>
      </c>
      <c r="AF423" s="45">
        <f>IFERROR(IF(OR($S423&lt;&gt;"Ja",VLOOKUP($D423,Listen!$A$2:$F$45,6,0)="Nein"),$Y423,$X423),0)</f>
        <v>0</v>
      </c>
      <c r="AG423" s="45">
        <f>IFERROR(IF(OR($S423&lt;&gt;"Ja",VLOOKUP($D423,Listen!$A$2:$F$45,6,0)="Nein"),$Y423,$X423),0)</f>
        <v>0</v>
      </c>
      <c r="AH423" s="47">
        <f t="shared" si="158"/>
        <v>0</v>
      </c>
      <c r="AI423" s="122">
        <f>IFERROR(IF(VLOOKUP($D423,Listen!$A$2:$F$45,6,0)="Ja",MAX(BC423:BD423),D_SAV!$BC423),0)</f>
        <v>0</v>
      </c>
      <c r="AJ423" s="47">
        <f t="shared" si="159"/>
        <v>0</v>
      </c>
      <c r="AL423" s="262">
        <f t="shared" si="160"/>
        <v>0</v>
      </c>
      <c r="AM423" s="129">
        <f t="shared" si="147"/>
        <v>0</v>
      </c>
      <c r="AN423" s="263">
        <f t="shared" si="161"/>
        <v>0</v>
      </c>
      <c r="AO423" s="262">
        <f t="shared" si="148"/>
        <v>0</v>
      </c>
      <c r="AP423" s="129">
        <f t="shared" si="149"/>
        <v>0</v>
      </c>
      <c r="AQ423" s="263">
        <f t="shared" si="162"/>
        <v>0</v>
      </c>
      <c r="AR423" s="262">
        <f t="shared" si="150"/>
        <v>0</v>
      </c>
      <c r="AS423" s="129">
        <f t="shared" si="151"/>
        <v>0</v>
      </c>
      <c r="AT423" s="263">
        <f t="shared" si="163"/>
        <v>0</v>
      </c>
      <c r="AU423" s="262">
        <f t="shared" si="152"/>
        <v>0</v>
      </c>
      <c r="AV423" s="129">
        <f t="shared" si="153"/>
        <v>0</v>
      </c>
      <c r="AW423" s="263">
        <f t="shared" si="164"/>
        <v>0</v>
      </c>
      <c r="AX423" s="262">
        <f t="shared" si="154"/>
        <v>0</v>
      </c>
      <c r="AY423" s="129">
        <f t="shared" si="155"/>
        <v>0</v>
      </c>
      <c r="AZ423" s="129">
        <f t="shared" si="165"/>
        <v>0</v>
      </c>
      <c r="BA423" s="263">
        <f>IFERROR(IF(VLOOKUP($D423,Listen!$A$2:$F$45,6,0)="Ja",AX423-MAX(AY423:AZ423),AX423-AY423),0)</f>
        <v>0</v>
      </c>
      <c r="BB423" s="262">
        <f t="shared" si="166"/>
        <v>0</v>
      </c>
      <c r="BC423" s="129">
        <f t="shared" si="156"/>
        <v>0</v>
      </c>
      <c r="BD423" s="129">
        <f t="shared" si="167"/>
        <v>0</v>
      </c>
      <c r="BE423" s="263">
        <f>IFERROR(IF(VLOOKUP($D423,Listen!$A$2:$F$45,6,0)="Ja",BB423-MAX(BC423:BD423),BB423-BC423),0)</f>
        <v>0</v>
      </c>
    </row>
    <row r="424" spans="1:57" x14ac:dyDescent="0.25">
      <c r="A424" s="189">
        <v>420</v>
      </c>
      <c r="B424" s="135" t="str">
        <f>IF(AND(E424&lt;&gt;0,D424&lt;&gt;0,F424&lt;&gt;0),IF(C424&lt;&gt;0,CONCATENATE(C424,"-AGr",VLOOKUP(D424,Listen!$A$2:$D$45,4,FALSE),"-",E424,"-",F424,),CONCATENATE("AGr",VLOOKUP(D424,Listen!$A$2:$D$45,4,FALSE),"-",E424,"-",F424)),"keine vollständige ID")</f>
        <v>keine vollständige ID</v>
      </c>
      <c r="C424" s="126"/>
      <c r="D424" s="275"/>
      <c r="E424" s="33"/>
      <c r="F424" s="130"/>
      <c r="G424" s="16"/>
      <c r="H424" s="16"/>
      <c r="I424" s="16"/>
      <c r="J424" s="16"/>
      <c r="K424" s="16"/>
      <c r="L424" s="94">
        <f>IF(E424&gt;A_Stammdaten!$B$10,0,G424+H424-J424)</f>
        <v>0</v>
      </c>
      <c r="M424" s="16"/>
      <c r="N424" s="16"/>
      <c r="O424" s="16"/>
      <c r="P424" s="54">
        <f t="shared" si="144"/>
        <v>0</v>
      </c>
      <c r="Q424" s="33"/>
      <c r="R424" s="33"/>
      <c r="S424" s="33"/>
      <c r="T424" s="33"/>
      <c r="U424" s="33"/>
      <c r="V424" s="33"/>
      <c r="W424" s="55" t="str">
        <f t="shared" si="145"/>
        <v>-</v>
      </c>
      <c r="X424" s="55" t="str">
        <f t="shared" si="146"/>
        <v>-</v>
      </c>
      <c r="Y424" s="55">
        <f>IF(ISBLANK($D424),0,VLOOKUP($D424,Listen!$A$2:$C$45,2,FALSE))</f>
        <v>0</v>
      </c>
      <c r="Z424" s="55">
        <f>IF(ISBLANK($D424),0,VLOOKUP($D424,Listen!$A$2:$C$45,3,FALSE))</f>
        <v>0</v>
      </c>
      <c r="AA424" s="45">
        <f t="shared" si="157"/>
        <v>0</v>
      </c>
      <c r="AB424" s="45">
        <f t="shared" si="157"/>
        <v>0</v>
      </c>
      <c r="AC424" s="45">
        <f>IFERROR(IF(OR($R424&lt;&gt;"Ja",VLOOKUP($D424,Listen!$A$2:$F$45,5,0)="Nein",E424&lt;IF(D424="LNG Anbindungsanlagen gemäß separater Festlegung",2022,2023)),$Y424,$W424),0)</f>
        <v>0</v>
      </c>
      <c r="AD424" s="45">
        <f>IFERROR(IF(OR($R424&lt;&gt;"Ja",VLOOKUP($D424,Listen!$A$2:$F$45,5,0)="Nein",E424&lt;IF(D424="LNG Anbindungsanlagen gemäß separater Festlegung",2022,2023)),$Y424,$W424),0)</f>
        <v>0</v>
      </c>
      <c r="AE424" s="45">
        <f>IFERROR(IF(OR($S424&lt;&gt;"Ja",VLOOKUP($D424,Listen!$A$2:$F$45,6,0)="Nein"),$Y424,$X424),0)</f>
        <v>0</v>
      </c>
      <c r="AF424" s="45">
        <f>IFERROR(IF(OR($S424&lt;&gt;"Ja",VLOOKUP($D424,Listen!$A$2:$F$45,6,0)="Nein"),$Y424,$X424),0)</f>
        <v>0</v>
      </c>
      <c r="AG424" s="45">
        <f>IFERROR(IF(OR($S424&lt;&gt;"Ja",VLOOKUP($D424,Listen!$A$2:$F$45,6,0)="Nein"),$Y424,$X424),0)</f>
        <v>0</v>
      </c>
      <c r="AH424" s="47">
        <f t="shared" si="158"/>
        <v>0</v>
      </c>
      <c r="AI424" s="122">
        <f>IFERROR(IF(VLOOKUP($D424,Listen!$A$2:$F$45,6,0)="Ja",MAX(BC424:BD424),D_SAV!$BC424),0)</f>
        <v>0</v>
      </c>
      <c r="AJ424" s="47">
        <f t="shared" si="159"/>
        <v>0</v>
      </c>
      <c r="AL424" s="262">
        <f t="shared" si="160"/>
        <v>0</v>
      </c>
      <c r="AM424" s="129">
        <f t="shared" si="147"/>
        <v>0</v>
      </c>
      <c r="AN424" s="263">
        <f t="shared" si="161"/>
        <v>0</v>
      </c>
      <c r="AO424" s="262">
        <f t="shared" si="148"/>
        <v>0</v>
      </c>
      <c r="AP424" s="129">
        <f t="shared" si="149"/>
        <v>0</v>
      </c>
      <c r="AQ424" s="263">
        <f t="shared" si="162"/>
        <v>0</v>
      </c>
      <c r="AR424" s="262">
        <f t="shared" si="150"/>
        <v>0</v>
      </c>
      <c r="AS424" s="129">
        <f t="shared" si="151"/>
        <v>0</v>
      </c>
      <c r="AT424" s="263">
        <f t="shared" si="163"/>
        <v>0</v>
      </c>
      <c r="AU424" s="262">
        <f t="shared" si="152"/>
        <v>0</v>
      </c>
      <c r="AV424" s="129">
        <f t="shared" si="153"/>
        <v>0</v>
      </c>
      <c r="AW424" s="263">
        <f t="shared" si="164"/>
        <v>0</v>
      </c>
      <c r="AX424" s="262">
        <f t="shared" si="154"/>
        <v>0</v>
      </c>
      <c r="AY424" s="129">
        <f t="shared" si="155"/>
        <v>0</v>
      </c>
      <c r="AZ424" s="129">
        <f t="shared" si="165"/>
        <v>0</v>
      </c>
      <c r="BA424" s="263">
        <f>IFERROR(IF(VLOOKUP($D424,Listen!$A$2:$F$45,6,0)="Ja",AX424-MAX(AY424:AZ424),AX424-AY424),0)</f>
        <v>0</v>
      </c>
      <c r="BB424" s="262">
        <f t="shared" si="166"/>
        <v>0</v>
      </c>
      <c r="BC424" s="129">
        <f t="shared" si="156"/>
        <v>0</v>
      </c>
      <c r="BD424" s="129">
        <f t="shared" si="167"/>
        <v>0</v>
      </c>
      <c r="BE424" s="263">
        <f>IFERROR(IF(VLOOKUP($D424,Listen!$A$2:$F$45,6,0)="Ja",BB424-MAX(BC424:BD424),BB424-BC424),0)</f>
        <v>0</v>
      </c>
    </row>
    <row r="425" spans="1:57" x14ac:dyDescent="0.25">
      <c r="A425" s="189">
        <v>421</v>
      </c>
      <c r="B425" s="135" t="str">
        <f>IF(AND(E425&lt;&gt;0,D425&lt;&gt;0,F425&lt;&gt;0),IF(C425&lt;&gt;0,CONCATENATE(C425,"-AGr",VLOOKUP(D425,Listen!$A$2:$D$45,4,FALSE),"-",E425,"-",F425,),CONCATENATE("AGr",VLOOKUP(D425,Listen!$A$2:$D$45,4,FALSE),"-",E425,"-",F425)),"keine vollständige ID")</f>
        <v>keine vollständige ID</v>
      </c>
      <c r="C425" s="126"/>
      <c r="D425" s="275"/>
      <c r="E425" s="33"/>
      <c r="F425" s="130"/>
      <c r="G425" s="16"/>
      <c r="H425" s="16"/>
      <c r="I425" s="16"/>
      <c r="J425" s="16"/>
      <c r="K425" s="16"/>
      <c r="L425" s="94">
        <f>IF(E425&gt;A_Stammdaten!$B$10,0,G425+H425-J425)</f>
        <v>0</v>
      </c>
      <c r="M425" s="16"/>
      <c r="N425" s="16"/>
      <c r="O425" s="16"/>
      <c r="P425" s="54">
        <f t="shared" si="144"/>
        <v>0</v>
      </c>
      <c r="Q425" s="33"/>
      <c r="R425" s="33"/>
      <c r="S425" s="33"/>
      <c r="T425" s="33"/>
      <c r="U425" s="33"/>
      <c r="V425" s="33"/>
      <c r="W425" s="55" t="str">
        <f t="shared" si="145"/>
        <v>-</v>
      </c>
      <c r="X425" s="55" t="str">
        <f t="shared" si="146"/>
        <v>-</v>
      </c>
      <c r="Y425" s="55">
        <f>IF(ISBLANK($D425),0,VLOOKUP($D425,Listen!$A$2:$C$45,2,FALSE))</f>
        <v>0</v>
      </c>
      <c r="Z425" s="55">
        <f>IF(ISBLANK($D425),0,VLOOKUP($D425,Listen!$A$2:$C$45,3,FALSE))</f>
        <v>0</v>
      </c>
      <c r="AA425" s="45">
        <f t="shared" si="157"/>
        <v>0</v>
      </c>
      <c r="AB425" s="45">
        <f t="shared" si="157"/>
        <v>0</v>
      </c>
      <c r="AC425" s="45">
        <f>IFERROR(IF(OR($R425&lt;&gt;"Ja",VLOOKUP($D425,Listen!$A$2:$F$45,5,0)="Nein",E425&lt;IF(D425="LNG Anbindungsanlagen gemäß separater Festlegung",2022,2023)),$Y425,$W425),0)</f>
        <v>0</v>
      </c>
      <c r="AD425" s="45">
        <f>IFERROR(IF(OR($R425&lt;&gt;"Ja",VLOOKUP($D425,Listen!$A$2:$F$45,5,0)="Nein",E425&lt;IF(D425="LNG Anbindungsanlagen gemäß separater Festlegung",2022,2023)),$Y425,$W425),0)</f>
        <v>0</v>
      </c>
      <c r="AE425" s="45">
        <f>IFERROR(IF(OR($S425&lt;&gt;"Ja",VLOOKUP($D425,Listen!$A$2:$F$45,6,0)="Nein"),$Y425,$X425),0)</f>
        <v>0</v>
      </c>
      <c r="AF425" s="45">
        <f>IFERROR(IF(OR($S425&lt;&gt;"Ja",VLOOKUP($D425,Listen!$A$2:$F$45,6,0)="Nein"),$Y425,$X425),0)</f>
        <v>0</v>
      </c>
      <c r="AG425" s="45">
        <f>IFERROR(IF(OR($S425&lt;&gt;"Ja",VLOOKUP($D425,Listen!$A$2:$F$45,6,0)="Nein"),$Y425,$X425),0)</f>
        <v>0</v>
      </c>
      <c r="AH425" s="47">
        <f t="shared" si="158"/>
        <v>0</v>
      </c>
      <c r="AI425" s="122">
        <f>IFERROR(IF(VLOOKUP($D425,Listen!$A$2:$F$45,6,0)="Ja",MAX(BC425:BD425),D_SAV!$BC425),0)</f>
        <v>0</v>
      </c>
      <c r="AJ425" s="47">
        <f t="shared" si="159"/>
        <v>0</v>
      </c>
      <c r="AL425" s="262">
        <f t="shared" si="160"/>
        <v>0</v>
      </c>
      <c r="AM425" s="129">
        <f t="shared" si="147"/>
        <v>0</v>
      </c>
      <c r="AN425" s="263">
        <f t="shared" si="161"/>
        <v>0</v>
      </c>
      <c r="AO425" s="262">
        <f t="shared" si="148"/>
        <v>0</v>
      </c>
      <c r="AP425" s="129">
        <f t="shared" si="149"/>
        <v>0</v>
      </c>
      <c r="AQ425" s="263">
        <f t="shared" si="162"/>
        <v>0</v>
      </c>
      <c r="AR425" s="262">
        <f t="shared" si="150"/>
        <v>0</v>
      </c>
      <c r="AS425" s="129">
        <f t="shared" si="151"/>
        <v>0</v>
      </c>
      <c r="AT425" s="263">
        <f t="shared" si="163"/>
        <v>0</v>
      </c>
      <c r="AU425" s="262">
        <f t="shared" si="152"/>
        <v>0</v>
      </c>
      <c r="AV425" s="129">
        <f t="shared" si="153"/>
        <v>0</v>
      </c>
      <c r="AW425" s="263">
        <f t="shared" si="164"/>
        <v>0</v>
      </c>
      <c r="AX425" s="262">
        <f t="shared" si="154"/>
        <v>0</v>
      </c>
      <c r="AY425" s="129">
        <f t="shared" si="155"/>
        <v>0</v>
      </c>
      <c r="AZ425" s="129">
        <f t="shared" si="165"/>
        <v>0</v>
      </c>
      <c r="BA425" s="263">
        <f>IFERROR(IF(VLOOKUP($D425,Listen!$A$2:$F$45,6,0)="Ja",AX425-MAX(AY425:AZ425),AX425-AY425),0)</f>
        <v>0</v>
      </c>
      <c r="BB425" s="262">
        <f t="shared" si="166"/>
        <v>0</v>
      </c>
      <c r="BC425" s="129">
        <f t="shared" si="156"/>
        <v>0</v>
      </c>
      <c r="BD425" s="129">
        <f t="shared" si="167"/>
        <v>0</v>
      </c>
      <c r="BE425" s="263">
        <f>IFERROR(IF(VLOOKUP($D425,Listen!$A$2:$F$45,6,0)="Ja",BB425-MAX(BC425:BD425),BB425-BC425),0)</f>
        <v>0</v>
      </c>
    </row>
    <row r="426" spans="1:57" x14ac:dyDescent="0.25">
      <c r="A426" s="189">
        <v>422</v>
      </c>
      <c r="B426" s="135" t="str">
        <f>IF(AND(E426&lt;&gt;0,D426&lt;&gt;0,F426&lt;&gt;0),IF(C426&lt;&gt;0,CONCATENATE(C426,"-AGr",VLOOKUP(D426,Listen!$A$2:$D$45,4,FALSE),"-",E426,"-",F426,),CONCATENATE("AGr",VLOOKUP(D426,Listen!$A$2:$D$45,4,FALSE),"-",E426,"-",F426)),"keine vollständige ID")</f>
        <v>keine vollständige ID</v>
      </c>
      <c r="C426" s="126"/>
      <c r="D426" s="275"/>
      <c r="E426" s="33"/>
      <c r="F426" s="130"/>
      <c r="G426" s="16"/>
      <c r="H426" s="16"/>
      <c r="I426" s="16"/>
      <c r="J426" s="16"/>
      <c r="K426" s="16"/>
      <c r="L426" s="94">
        <f>IF(E426&gt;A_Stammdaten!$B$10,0,G426+H426-J426)</f>
        <v>0</v>
      </c>
      <c r="M426" s="16"/>
      <c r="N426" s="16"/>
      <c r="O426" s="16"/>
      <c r="P426" s="54">
        <f t="shared" si="144"/>
        <v>0</v>
      </c>
      <c r="Q426" s="33"/>
      <c r="R426" s="33"/>
      <c r="S426" s="33"/>
      <c r="T426" s="33"/>
      <c r="U426" s="33"/>
      <c r="V426" s="33"/>
      <c r="W426" s="55" t="str">
        <f t="shared" si="145"/>
        <v>-</v>
      </c>
      <c r="X426" s="55" t="str">
        <f t="shared" si="146"/>
        <v>-</v>
      </c>
      <c r="Y426" s="55">
        <f>IF(ISBLANK($D426),0,VLOOKUP($D426,Listen!$A$2:$C$45,2,FALSE))</f>
        <v>0</v>
      </c>
      <c r="Z426" s="55">
        <f>IF(ISBLANK($D426),0,VLOOKUP($D426,Listen!$A$2:$C$45,3,FALSE))</f>
        <v>0</v>
      </c>
      <c r="AA426" s="45">
        <f t="shared" si="157"/>
        <v>0</v>
      </c>
      <c r="AB426" s="45">
        <f t="shared" si="157"/>
        <v>0</v>
      </c>
      <c r="AC426" s="45">
        <f>IFERROR(IF(OR($R426&lt;&gt;"Ja",VLOOKUP($D426,Listen!$A$2:$F$45,5,0)="Nein",E426&lt;IF(D426="LNG Anbindungsanlagen gemäß separater Festlegung",2022,2023)),$Y426,$W426),0)</f>
        <v>0</v>
      </c>
      <c r="AD426" s="45">
        <f>IFERROR(IF(OR($R426&lt;&gt;"Ja",VLOOKUP($D426,Listen!$A$2:$F$45,5,0)="Nein",E426&lt;IF(D426="LNG Anbindungsanlagen gemäß separater Festlegung",2022,2023)),$Y426,$W426),0)</f>
        <v>0</v>
      </c>
      <c r="AE426" s="45">
        <f>IFERROR(IF(OR($S426&lt;&gt;"Ja",VLOOKUP($D426,Listen!$A$2:$F$45,6,0)="Nein"),$Y426,$X426),0)</f>
        <v>0</v>
      </c>
      <c r="AF426" s="45">
        <f>IFERROR(IF(OR($S426&lt;&gt;"Ja",VLOOKUP($D426,Listen!$A$2:$F$45,6,0)="Nein"),$Y426,$X426),0)</f>
        <v>0</v>
      </c>
      <c r="AG426" s="45">
        <f>IFERROR(IF(OR($S426&lt;&gt;"Ja",VLOOKUP($D426,Listen!$A$2:$F$45,6,0)="Nein"),$Y426,$X426),0)</f>
        <v>0</v>
      </c>
      <c r="AH426" s="47">
        <f t="shared" si="158"/>
        <v>0</v>
      </c>
      <c r="AI426" s="122">
        <f>IFERROR(IF(VLOOKUP($D426,Listen!$A$2:$F$45,6,0)="Ja",MAX(BC426:BD426),D_SAV!$BC426),0)</f>
        <v>0</v>
      </c>
      <c r="AJ426" s="47">
        <f t="shared" si="159"/>
        <v>0</v>
      </c>
      <c r="AL426" s="262">
        <f t="shared" si="160"/>
        <v>0</v>
      </c>
      <c r="AM426" s="129">
        <f t="shared" si="147"/>
        <v>0</v>
      </c>
      <c r="AN426" s="263">
        <f t="shared" si="161"/>
        <v>0</v>
      </c>
      <c r="AO426" s="262">
        <f t="shared" si="148"/>
        <v>0</v>
      </c>
      <c r="AP426" s="129">
        <f t="shared" si="149"/>
        <v>0</v>
      </c>
      <c r="AQ426" s="263">
        <f t="shared" si="162"/>
        <v>0</v>
      </c>
      <c r="AR426" s="262">
        <f t="shared" si="150"/>
        <v>0</v>
      </c>
      <c r="AS426" s="129">
        <f t="shared" si="151"/>
        <v>0</v>
      </c>
      <c r="AT426" s="263">
        <f t="shared" si="163"/>
        <v>0</v>
      </c>
      <c r="AU426" s="262">
        <f t="shared" si="152"/>
        <v>0</v>
      </c>
      <c r="AV426" s="129">
        <f t="shared" si="153"/>
        <v>0</v>
      </c>
      <c r="AW426" s="263">
        <f t="shared" si="164"/>
        <v>0</v>
      </c>
      <c r="AX426" s="262">
        <f t="shared" si="154"/>
        <v>0</v>
      </c>
      <c r="AY426" s="129">
        <f t="shared" si="155"/>
        <v>0</v>
      </c>
      <c r="AZ426" s="129">
        <f t="shared" si="165"/>
        <v>0</v>
      </c>
      <c r="BA426" s="263">
        <f>IFERROR(IF(VLOOKUP($D426,Listen!$A$2:$F$45,6,0)="Ja",AX426-MAX(AY426:AZ426),AX426-AY426),0)</f>
        <v>0</v>
      </c>
      <c r="BB426" s="262">
        <f t="shared" si="166"/>
        <v>0</v>
      </c>
      <c r="BC426" s="129">
        <f t="shared" si="156"/>
        <v>0</v>
      </c>
      <c r="BD426" s="129">
        <f t="shared" si="167"/>
        <v>0</v>
      </c>
      <c r="BE426" s="263">
        <f>IFERROR(IF(VLOOKUP($D426,Listen!$A$2:$F$45,6,0)="Ja",BB426-MAX(BC426:BD426),BB426-BC426),0)</f>
        <v>0</v>
      </c>
    </row>
    <row r="427" spans="1:57" x14ac:dyDescent="0.25">
      <c r="A427" s="189">
        <v>423</v>
      </c>
      <c r="B427" s="135" t="str">
        <f>IF(AND(E427&lt;&gt;0,D427&lt;&gt;0,F427&lt;&gt;0),IF(C427&lt;&gt;0,CONCATENATE(C427,"-AGr",VLOOKUP(D427,Listen!$A$2:$D$45,4,FALSE),"-",E427,"-",F427,),CONCATENATE("AGr",VLOOKUP(D427,Listen!$A$2:$D$45,4,FALSE),"-",E427,"-",F427)),"keine vollständige ID")</f>
        <v>keine vollständige ID</v>
      </c>
      <c r="C427" s="126"/>
      <c r="D427" s="275"/>
      <c r="E427" s="33"/>
      <c r="F427" s="130"/>
      <c r="G427" s="16"/>
      <c r="H427" s="16"/>
      <c r="I427" s="16"/>
      <c r="J427" s="16"/>
      <c r="K427" s="16"/>
      <c r="L427" s="94">
        <f>IF(E427&gt;A_Stammdaten!$B$10,0,G427+H427-J427)</f>
        <v>0</v>
      </c>
      <c r="M427" s="16"/>
      <c r="N427" s="16"/>
      <c r="O427" s="16"/>
      <c r="P427" s="54">
        <f t="shared" si="144"/>
        <v>0</v>
      </c>
      <c r="Q427" s="33"/>
      <c r="R427" s="33"/>
      <c r="S427" s="33"/>
      <c r="T427" s="33"/>
      <c r="U427" s="33"/>
      <c r="V427" s="33"/>
      <c r="W427" s="55" t="str">
        <f t="shared" si="145"/>
        <v>-</v>
      </c>
      <c r="X427" s="55" t="str">
        <f t="shared" si="146"/>
        <v>-</v>
      </c>
      <c r="Y427" s="55">
        <f>IF(ISBLANK($D427),0,VLOOKUP($D427,Listen!$A$2:$C$45,2,FALSE))</f>
        <v>0</v>
      </c>
      <c r="Z427" s="55">
        <f>IF(ISBLANK($D427),0,VLOOKUP($D427,Listen!$A$2:$C$45,3,FALSE))</f>
        <v>0</v>
      </c>
      <c r="AA427" s="45">
        <f t="shared" si="157"/>
        <v>0</v>
      </c>
      <c r="AB427" s="45">
        <f t="shared" si="157"/>
        <v>0</v>
      </c>
      <c r="AC427" s="45">
        <f>IFERROR(IF(OR($R427&lt;&gt;"Ja",VLOOKUP($D427,Listen!$A$2:$F$45,5,0)="Nein",E427&lt;IF(D427="LNG Anbindungsanlagen gemäß separater Festlegung",2022,2023)),$Y427,$W427),0)</f>
        <v>0</v>
      </c>
      <c r="AD427" s="45">
        <f>IFERROR(IF(OR($R427&lt;&gt;"Ja",VLOOKUP($D427,Listen!$A$2:$F$45,5,0)="Nein",E427&lt;IF(D427="LNG Anbindungsanlagen gemäß separater Festlegung",2022,2023)),$Y427,$W427),0)</f>
        <v>0</v>
      </c>
      <c r="AE427" s="45">
        <f>IFERROR(IF(OR($S427&lt;&gt;"Ja",VLOOKUP($D427,Listen!$A$2:$F$45,6,0)="Nein"),$Y427,$X427),0)</f>
        <v>0</v>
      </c>
      <c r="AF427" s="45">
        <f>IFERROR(IF(OR($S427&lt;&gt;"Ja",VLOOKUP($D427,Listen!$A$2:$F$45,6,0)="Nein"),$Y427,$X427),0)</f>
        <v>0</v>
      </c>
      <c r="AG427" s="45">
        <f>IFERROR(IF(OR($S427&lt;&gt;"Ja",VLOOKUP($D427,Listen!$A$2:$F$45,6,0)="Nein"),$Y427,$X427),0)</f>
        <v>0</v>
      </c>
      <c r="AH427" s="47">
        <f t="shared" si="158"/>
        <v>0</v>
      </c>
      <c r="AI427" s="122">
        <f>IFERROR(IF(VLOOKUP($D427,Listen!$A$2:$F$45,6,0)="Ja",MAX(BC427:BD427),D_SAV!$BC427),0)</f>
        <v>0</v>
      </c>
      <c r="AJ427" s="47">
        <f t="shared" si="159"/>
        <v>0</v>
      </c>
      <c r="AL427" s="262">
        <f t="shared" si="160"/>
        <v>0</v>
      </c>
      <c r="AM427" s="129">
        <f t="shared" si="147"/>
        <v>0</v>
      </c>
      <c r="AN427" s="263">
        <f t="shared" si="161"/>
        <v>0</v>
      </c>
      <c r="AO427" s="262">
        <f t="shared" si="148"/>
        <v>0</v>
      </c>
      <c r="AP427" s="129">
        <f t="shared" si="149"/>
        <v>0</v>
      </c>
      <c r="AQ427" s="263">
        <f t="shared" si="162"/>
        <v>0</v>
      </c>
      <c r="AR427" s="262">
        <f t="shared" si="150"/>
        <v>0</v>
      </c>
      <c r="AS427" s="129">
        <f t="shared" si="151"/>
        <v>0</v>
      </c>
      <c r="AT427" s="263">
        <f t="shared" si="163"/>
        <v>0</v>
      </c>
      <c r="AU427" s="262">
        <f t="shared" si="152"/>
        <v>0</v>
      </c>
      <c r="AV427" s="129">
        <f t="shared" si="153"/>
        <v>0</v>
      </c>
      <c r="AW427" s="263">
        <f t="shared" si="164"/>
        <v>0</v>
      </c>
      <c r="AX427" s="262">
        <f t="shared" si="154"/>
        <v>0</v>
      </c>
      <c r="AY427" s="129">
        <f t="shared" si="155"/>
        <v>0</v>
      </c>
      <c r="AZ427" s="129">
        <f t="shared" si="165"/>
        <v>0</v>
      </c>
      <c r="BA427" s="263">
        <f>IFERROR(IF(VLOOKUP($D427,Listen!$A$2:$F$45,6,0)="Ja",AX427-MAX(AY427:AZ427),AX427-AY427),0)</f>
        <v>0</v>
      </c>
      <c r="BB427" s="262">
        <f t="shared" si="166"/>
        <v>0</v>
      </c>
      <c r="BC427" s="129">
        <f t="shared" si="156"/>
        <v>0</v>
      </c>
      <c r="BD427" s="129">
        <f t="shared" si="167"/>
        <v>0</v>
      </c>
      <c r="BE427" s="263">
        <f>IFERROR(IF(VLOOKUP($D427,Listen!$A$2:$F$45,6,0)="Ja",BB427-MAX(BC427:BD427),BB427-BC427),0)</f>
        <v>0</v>
      </c>
    </row>
    <row r="428" spans="1:57" x14ac:dyDescent="0.25">
      <c r="A428" s="189">
        <v>424</v>
      </c>
      <c r="B428" s="135" t="str">
        <f>IF(AND(E428&lt;&gt;0,D428&lt;&gt;0,F428&lt;&gt;0),IF(C428&lt;&gt;0,CONCATENATE(C428,"-AGr",VLOOKUP(D428,Listen!$A$2:$D$45,4,FALSE),"-",E428,"-",F428,),CONCATENATE("AGr",VLOOKUP(D428,Listen!$A$2:$D$45,4,FALSE),"-",E428,"-",F428)),"keine vollständige ID")</f>
        <v>keine vollständige ID</v>
      </c>
      <c r="C428" s="126"/>
      <c r="D428" s="275"/>
      <c r="E428" s="33"/>
      <c r="F428" s="130"/>
      <c r="G428" s="16"/>
      <c r="H428" s="16"/>
      <c r="I428" s="16"/>
      <c r="J428" s="16"/>
      <c r="K428" s="16"/>
      <c r="L428" s="94">
        <f>IF(E428&gt;A_Stammdaten!$B$10,0,G428+H428-J428)</f>
        <v>0</v>
      </c>
      <c r="M428" s="16"/>
      <c r="N428" s="16"/>
      <c r="O428" s="16"/>
      <c r="P428" s="54">
        <f t="shared" si="144"/>
        <v>0</v>
      </c>
      <c r="Q428" s="33"/>
      <c r="R428" s="33"/>
      <c r="S428" s="33"/>
      <c r="T428" s="33"/>
      <c r="U428" s="33"/>
      <c r="V428" s="33"/>
      <c r="W428" s="55" t="str">
        <f t="shared" si="145"/>
        <v>-</v>
      </c>
      <c r="X428" s="55" t="str">
        <f t="shared" si="146"/>
        <v>-</v>
      </c>
      <c r="Y428" s="55">
        <f>IF(ISBLANK($D428),0,VLOOKUP($D428,Listen!$A$2:$C$45,2,FALSE))</f>
        <v>0</v>
      </c>
      <c r="Z428" s="55">
        <f>IF(ISBLANK($D428),0,VLOOKUP($D428,Listen!$A$2:$C$45,3,FALSE))</f>
        <v>0</v>
      </c>
      <c r="AA428" s="45">
        <f t="shared" si="157"/>
        <v>0</v>
      </c>
      <c r="AB428" s="45">
        <f t="shared" si="157"/>
        <v>0</v>
      </c>
      <c r="AC428" s="45">
        <f>IFERROR(IF(OR($R428&lt;&gt;"Ja",VLOOKUP($D428,Listen!$A$2:$F$45,5,0)="Nein",E428&lt;IF(D428="LNG Anbindungsanlagen gemäß separater Festlegung",2022,2023)),$Y428,$W428),0)</f>
        <v>0</v>
      </c>
      <c r="AD428" s="45">
        <f>IFERROR(IF(OR($R428&lt;&gt;"Ja",VLOOKUP($D428,Listen!$A$2:$F$45,5,0)="Nein",E428&lt;IF(D428="LNG Anbindungsanlagen gemäß separater Festlegung",2022,2023)),$Y428,$W428),0)</f>
        <v>0</v>
      </c>
      <c r="AE428" s="45">
        <f>IFERROR(IF(OR($S428&lt;&gt;"Ja",VLOOKUP($D428,Listen!$A$2:$F$45,6,0)="Nein"),$Y428,$X428),0)</f>
        <v>0</v>
      </c>
      <c r="AF428" s="45">
        <f>IFERROR(IF(OR($S428&lt;&gt;"Ja",VLOOKUP($D428,Listen!$A$2:$F$45,6,0)="Nein"),$Y428,$X428),0)</f>
        <v>0</v>
      </c>
      <c r="AG428" s="45">
        <f>IFERROR(IF(OR($S428&lt;&gt;"Ja",VLOOKUP($D428,Listen!$A$2:$F$45,6,0)="Nein"),$Y428,$X428),0)</f>
        <v>0</v>
      </c>
      <c r="AH428" s="47">
        <f t="shared" si="158"/>
        <v>0</v>
      </c>
      <c r="AI428" s="122">
        <f>IFERROR(IF(VLOOKUP($D428,Listen!$A$2:$F$45,6,0)="Ja",MAX(BC428:BD428),D_SAV!$BC428),0)</f>
        <v>0</v>
      </c>
      <c r="AJ428" s="47">
        <f t="shared" si="159"/>
        <v>0</v>
      </c>
      <c r="AL428" s="262">
        <f t="shared" si="160"/>
        <v>0</v>
      </c>
      <c r="AM428" s="129">
        <f t="shared" si="147"/>
        <v>0</v>
      </c>
      <c r="AN428" s="263">
        <f t="shared" si="161"/>
        <v>0</v>
      </c>
      <c r="AO428" s="262">
        <f t="shared" si="148"/>
        <v>0</v>
      </c>
      <c r="AP428" s="129">
        <f t="shared" si="149"/>
        <v>0</v>
      </c>
      <c r="AQ428" s="263">
        <f t="shared" si="162"/>
        <v>0</v>
      </c>
      <c r="AR428" s="262">
        <f t="shared" si="150"/>
        <v>0</v>
      </c>
      <c r="AS428" s="129">
        <f t="shared" si="151"/>
        <v>0</v>
      </c>
      <c r="AT428" s="263">
        <f t="shared" si="163"/>
        <v>0</v>
      </c>
      <c r="AU428" s="262">
        <f t="shared" si="152"/>
        <v>0</v>
      </c>
      <c r="AV428" s="129">
        <f t="shared" si="153"/>
        <v>0</v>
      </c>
      <c r="AW428" s="263">
        <f t="shared" si="164"/>
        <v>0</v>
      </c>
      <c r="AX428" s="262">
        <f t="shared" si="154"/>
        <v>0</v>
      </c>
      <c r="AY428" s="129">
        <f t="shared" si="155"/>
        <v>0</v>
      </c>
      <c r="AZ428" s="129">
        <f t="shared" si="165"/>
        <v>0</v>
      </c>
      <c r="BA428" s="263">
        <f>IFERROR(IF(VLOOKUP($D428,Listen!$A$2:$F$45,6,0)="Ja",AX428-MAX(AY428:AZ428),AX428-AY428),0)</f>
        <v>0</v>
      </c>
      <c r="BB428" s="262">
        <f t="shared" si="166"/>
        <v>0</v>
      </c>
      <c r="BC428" s="129">
        <f t="shared" si="156"/>
        <v>0</v>
      </c>
      <c r="BD428" s="129">
        <f t="shared" si="167"/>
        <v>0</v>
      </c>
      <c r="BE428" s="263">
        <f>IFERROR(IF(VLOOKUP($D428,Listen!$A$2:$F$45,6,0)="Ja",BB428-MAX(BC428:BD428),BB428-BC428),0)</f>
        <v>0</v>
      </c>
    </row>
    <row r="429" spans="1:57" x14ac:dyDescent="0.25">
      <c r="A429" s="189">
        <v>425</v>
      </c>
      <c r="B429" s="135" t="str">
        <f>IF(AND(E429&lt;&gt;0,D429&lt;&gt;0,F429&lt;&gt;0),IF(C429&lt;&gt;0,CONCATENATE(C429,"-AGr",VLOOKUP(D429,Listen!$A$2:$D$45,4,FALSE),"-",E429,"-",F429,),CONCATENATE("AGr",VLOOKUP(D429,Listen!$A$2:$D$45,4,FALSE),"-",E429,"-",F429)),"keine vollständige ID")</f>
        <v>keine vollständige ID</v>
      </c>
      <c r="C429" s="126"/>
      <c r="D429" s="275"/>
      <c r="E429" s="33"/>
      <c r="F429" s="130"/>
      <c r="G429" s="16"/>
      <c r="H429" s="16"/>
      <c r="I429" s="16"/>
      <c r="J429" s="16"/>
      <c r="K429" s="16"/>
      <c r="L429" s="94">
        <f>IF(E429&gt;A_Stammdaten!$B$10,0,G429+H429-J429)</f>
        <v>0</v>
      </c>
      <c r="M429" s="16"/>
      <c r="N429" s="16"/>
      <c r="O429" s="16"/>
      <c r="P429" s="54">
        <f t="shared" si="144"/>
        <v>0</v>
      </c>
      <c r="Q429" s="33"/>
      <c r="R429" s="33"/>
      <c r="S429" s="33"/>
      <c r="T429" s="33"/>
      <c r="U429" s="33"/>
      <c r="V429" s="33"/>
      <c r="W429" s="55" t="str">
        <f t="shared" si="145"/>
        <v>-</v>
      </c>
      <c r="X429" s="55" t="str">
        <f t="shared" si="146"/>
        <v>-</v>
      </c>
      <c r="Y429" s="55">
        <f>IF(ISBLANK($D429),0,VLOOKUP($D429,Listen!$A$2:$C$45,2,FALSE))</f>
        <v>0</v>
      </c>
      <c r="Z429" s="55">
        <f>IF(ISBLANK($D429),0,VLOOKUP($D429,Listen!$A$2:$C$45,3,FALSE))</f>
        <v>0</v>
      </c>
      <c r="AA429" s="45">
        <f t="shared" si="157"/>
        <v>0</v>
      </c>
      <c r="AB429" s="45">
        <f t="shared" si="157"/>
        <v>0</v>
      </c>
      <c r="AC429" s="45">
        <f>IFERROR(IF(OR($R429&lt;&gt;"Ja",VLOOKUP($D429,Listen!$A$2:$F$45,5,0)="Nein",E429&lt;IF(D429="LNG Anbindungsanlagen gemäß separater Festlegung",2022,2023)),$Y429,$W429),0)</f>
        <v>0</v>
      </c>
      <c r="AD429" s="45">
        <f>IFERROR(IF(OR($R429&lt;&gt;"Ja",VLOOKUP($D429,Listen!$A$2:$F$45,5,0)="Nein",E429&lt;IF(D429="LNG Anbindungsanlagen gemäß separater Festlegung",2022,2023)),$Y429,$W429),0)</f>
        <v>0</v>
      </c>
      <c r="AE429" s="45">
        <f>IFERROR(IF(OR($S429&lt;&gt;"Ja",VLOOKUP($D429,Listen!$A$2:$F$45,6,0)="Nein"),$Y429,$X429),0)</f>
        <v>0</v>
      </c>
      <c r="AF429" s="45">
        <f>IFERROR(IF(OR($S429&lt;&gt;"Ja",VLOOKUP($D429,Listen!$A$2:$F$45,6,0)="Nein"),$Y429,$X429),0)</f>
        <v>0</v>
      </c>
      <c r="AG429" s="45">
        <f>IFERROR(IF(OR($S429&lt;&gt;"Ja",VLOOKUP($D429,Listen!$A$2:$F$45,6,0)="Nein"),$Y429,$X429),0)</f>
        <v>0</v>
      </c>
      <c r="AH429" s="47">
        <f t="shared" si="158"/>
        <v>0</v>
      </c>
      <c r="AI429" s="122">
        <f>IFERROR(IF(VLOOKUP($D429,Listen!$A$2:$F$45,6,0)="Ja",MAX(BC429:BD429),D_SAV!$BC429),0)</f>
        <v>0</v>
      </c>
      <c r="AJ429" s="47">
        <f t="shared" si="159"/>
        <v>0</v>
      </c>
      <c r="AL429" s="262">
        <f t="shared" si="160"/>
        <v>0</v>
      </c>
      <c r="AM429" s="129">
        <f t="shared" si="147"/>
        <v>0</v>
      </c>
      <c r="AN429" s="263">
        <f t="shared" si="161"/>
        <v>0</v>
      </c>
      <c r="AO429" s="262">
        <f t="shared" si="148"/>
        <v>0</v>
      </c>
      <c r="AP429" s="129">
        <f t="shared" si="149"/>
        <v>0</v>
      </c>
      <c r="AQ429" s="263">
        <f t="shared" si="162"/>
        <v>0</v>
      </c>
      <c r="AR429" s="262">
        <f t="shared" si="150"/>
        <v>0</v>
      </c>
      <c r="AS429" s="129">
        <f t="shared" si="151"/>
        <v>0</v>
      </c>
      <c r="AT429" s="263">
        <f t="shared" si="163"/>
        <v>0</v>
      </c>
      <c r="AU429" s="262">
        <f t="shared" si="152"/>
        <v>0</v>
      </c>
      <c r="AV429" s="129">
        <f t="shared" si="153"/>
        <v>0</v>
      </c>
      <c r="AW429" s="263">
        <f t="shared" si="164"/>
        <v>0</v>
      </c>
      <c r="AX429" s="262">
        <f t="shared" si="154"/>
        <v>0</v>
      </c>
      <c r="AY429" s="129">
        <f t="shared" si="155"/>
        <v>0</v>
      </c>
      <c r="AZ429" s="129">
        <f t="shared" si="165"/>
        <v>0</v>
      </c>
      <c r="BA429" s="263">
        <f>IFERROR(IF(VLOOKUP($D429,Listen!$A$2:$F$45,6,0)="Ja",AX429-MAX(AY429:AZ429),AX429-AY429),0)</f>
        <v>0</v>
      </c>
      <c r="BB429" s="262">
        <f t="shared" si="166"/>
        <v>0</v>
      </c>
      <c r="BC429" s="129">
        <f t="shared" si="156"/>
        <v>0</v>
      </c>
      <c r="BD429" s="129">
        <f t="shared" si="167"/>
        <v>0</v>
      </c>
      <c r="BE429" s="263">
        <f>IFERROR(IF(VLOOKUP($D429,Listen!$A$2:$F$45,6,0)="Ja",BB429-MAX(BC429:BD429),BB429-BC429),0)</f>
        <v>0</v>
      </c>
    </row>
    <row r="430" spans="1:57" x14ac:dyDescent="0.25">
      <c r="A430" s="189">
        <v>426</v>
      </c>
      <c r="B430" s="135" t="str">
        <f>IF(AND(E430&lt;&gt;0,D430&lt;&gt;0,F430&lt;&gt;0),IF(C430&lt;&gt;0,CONCATENATE(C430,"-AGr",VLOOKUP(D430,Listen!$A$2:$D$45,4,FALSE),"-",E430,"-",F430,),CONCATENATE("AGr",VLOOKUP(D430,Listen!$A$2:$D$45,4,FALSE),"-",E430,"-",F430)),"keine vollständige ID")</f>
        <v>keine vollständige ID</v>
      </c>
      <c r="C430" s="126"/>
      <c r="D430" s="275"/>
      <c r="E430" s="33"/>
      <c r="F430" s="130"/>
      <c r="G430" s="16"/>
      <c r="H430" s="16"/>
      <c r="I430" s="16"/>
      <c r="J430" s="16"/>
      <c r="K430" s="16"/>
      <c r="L430" s="94">
        <f>IF(E430&gt;A_Stammdaten!$B$10,0,G430+H430-J430)</f>
        <v>0</v>
      </c>
      <c r="M430" s="16"/>
      <c r="N430" s="16"/>
      <c r="O430" s="16"/>
      <c r="P430" s="54">
        <f t="shared" si="144"/>
        <v>0</v>
      </c>
      <c r="Q430" s="33"/>
      <c r="R430" s="33"/>
      <c r="S430" s="33"/>
      <c r="T430" s="33"/>
      <c r="U430" s="33"/>
      <c r="V430" s="33"/>
      <c r="W430" s="55" t="str">
        <f t="shared" si="145"/>
        <v>-</v>
      </c>
      <c r="X430" s="55" t="str">
        <f t="shared" si="146"/>
        <v>-</v>
      </c>
      <c r="Y430" s="55">
        <f>IF(ISBLANK($D430),0,VLOOKUP($D430,Listen!$A$2:$C$45,2,FALSE))</f>
        <v>0</v>
      </c>
      <c r="Z430" s="55">
        <f>IF(ISBLANK($D430),0,VLOOKUP($D430,Listen!$A$2:$C$45,3,FALSE))</f>
        <v>0</v>
      </c>
      <c r="AA430" s="45">
        <f t="shared" si="157"/>
        <v>0</v>
      </c>
      <c r="AB430" s="45">
        <f t="shared" si="157"/>
        <v>0</v>
      </c>
      <c r="AC430" s="45">
        <f>IFERROR(IF(OR($R430&lt;&gt;"Ja",VLOOKUP($D430,Listen!$A$2:$F$45,5,0)="Nein",E430&lt;IF(D430="LNG Anbindungsanlagen gemäß separater Festlegung",2022,2023)),$Y430,$W430),0)</f>
        <v>0</v>
      </c>
      <c r="AD430" s="45">
        <f>IFERROR(IF(OR($R430&lt;&gt;"Ja",VLOOKUP($D430,Listen!$A$2:$F$45,5,0)="Nein",E430&lt;IF(D430="LNG Anbindungsanlagen gemäß separater Festlegung",2022,2023)),$Y430,$W430),0)</f>
        <v>0</v>
      </c>
      <c r="AE430" s="45">
        <f>IFERROR(IF(OR($S430&lt;&gt;"Ja",VLOOKUP($D430,Listen!$A$2:$F$45,6,0)="Nein"),$Y430,$X430),0)</f>
        <v>0</v>
      </c>
      <c r="AF430" s="45">
        <f>IFERROR(IF(OR($S430&lt;&gt;"Ja",VLOOKUP($D430,Listen!$A$2:$F$45,6,0)="Nein"),$Y430,$X430),0)</f>
        <v>0</v>
      </c>
      <c r="AG430" s="45">
        <f>IFERROR(IF(OR($S430&lt;&gt;"Ja",VLOOKUP($D430,Listen!$A$2:$F$45,6,0)="Nein"),$Y430,$X430),0)</f>
        <v>0</v>
      </c>
      <c r="AH430" s="47">
        <f t="shared" si="158"/>
        <v>0</v>
      </c>
      <c r="AI430" s="122">
        <f>IFERROR(IF(VLOOKUP($D430,Listen!$A$2:$F$45,6,0)="Ja",MAX(BC430:BD430),D_SAV!$BC430),0)</f>
        <v>0</v>
      </c>
      <c r="AJ430" s="47">
        <f t="shared" si="159"/>
        <v>0</v>
      </c>
      <c r="AL430" s="262">
        <f t="shared" si="160"/>
        <v>0</v>
      </c>
      <c r="AM430" s="129">
        <f t="shared" si="147"/>
        <v>0</v>
      </c>
      <c r="AN430" s="263">
        <f t="shared" si="161"/>
        <v>0</v>
      </c>
      <c r="AO430" s="262">
        <f t="shared" si="148"/>
        <v>0</v>
      </c>
      <c r="AP430" s="129">
        <f t="shared" si="149"/>
        <v>0</v>
      </c>
      <c r="AQ430" s="263">
        <f t="shared" si="162"/>
        <v>0</v>
      </c>
      <c r="AR430" s="262">
        <f t="shared" si="150"/>
        <v>0</v>
      </c>
      <c r="AS430" s="129">
        <f t="shared" si="151"/>
        <v>0</v>
      </c>
      <c r="AT430" s="263">
        <f t="shared" si="163"/>
        <v>0</v>
      </c>
      <c r="AU430" s="262">
        <f t="shared" si="152"/>
        <v>0</v>
      </c>
      <c r="AV430" s="129">
        <f t="shared" si="153"/>
        <v>0</v>
      </c>
      <c r="AW430" s="263">
        <f t="shared" si="164"/>
        <v>0</v>
      </c>
      <c r="AX430" s="262">
        <f t="shared" si="154"/>
        <v>0</v>
      </c>
      <c r="AY430" s="129">
        <f t="shared" si="155"/>
        <v>0</v>
      </c>
      <c r="AZ430" s="129">
        <f t="shared" si="165"/>
        <v>0</v>
      </c>
      <c r="BA430" s="263">
        <f>IFERROR(IF(VLOOKUP($D430,Listen!$A$2:$F$45,6,0)="Ja",AX430-MAX(AY430:AZ430),AX430-AY430),0)</f>
        <v>0</v>
      </c>
      <c r="BB430" s="262">
        <f t="shared" si="166"/>
        <v>0</v>
      </c>
      <c r="BC430" s="129">
        <f t="shared" si="156"/>
        <v>0</v>
      </c>
      <c r="BD430" s="129">
        <f t="shared" si="167"/>
        <v>0</v>
      </c>
      <c r="BE430" s="263">
        <f>IFERROR(IF(VLOOKUP($D430,Listen!$A$2:$F$45,6,0)="Ja",BB430-MAX(BC430:BD430),BB430-BC430),0)</f>
        <v>0</v>
      </c>
    </row>
    <row r="431" spans="1:57" x14ac:dyDescent="0.25">
      <c r="A431" s="189">
        <v>427</v>
      </c>
      <c r="B431" s="135" t="str">
        <f>IF(AND(E431&lt;&gt;0,D431&lt;&gt;0,F431&lt;&gt;0),IF(C431&lt;&gt;0,CONCATENATE(C431,"-AGr",VLOOKUP(D431,Listen!$A$2:$D$45,4,FALSE),"-",E431,"-",F431,),CONCATENATE("AGr",VLOOKUP(D431,Listen!$A$2:$D$45,4,FALSE),"-",E431,"-",F431)),"keine vollständige ID")</f>
        <v>keine vollständige ID</v>
      </c>
      <c r="C431" s="126"/>
      <c r="D431" s="275"/>
      <c r="E431" s="33"/>
      <c r="F431" s="130"/>
      <c r="G431" s="16"/>
      <c r="H431" s="16"/>
      <c r="I431" s="16"/>
      <c r="J431" s="16"/>
      <c r="K431" s="16"/>
      <c r="L431" s="94">
        <f>IF(E431&gt;A_Stammdaten!$B$10,0,G431+H431-J431)</f>
        <v>0</v>
      </c>
      <c r="M431" s="16"/>
      <c r="N431" s="16"/>
      <c r="O431" s="16"/>
      <c r="P431" s="54">
        <f t="shared" si="144"/>
        <v>0</v>
      </c>
      <c r="Q431" s="33"/>
      <c r="R431" s="33"/>
      <c r="S431" s="33"/>
      <c r="T431" s="33"/>
      <c r="U431" s="33"/>
      <c r="V431" s="33"/>
      <c r="W431" s="55" t="str">
        <f t="shared" si="145"/>
        <v>-</v>
      </c>
      <c r="X431" s="55" t="str">
        <f t="shared" si="146"/>
        <v>-</v>
      </c>
      <c r="Y431" s="55">
        <f>IF(ISBLANK($D431),0,VLOOKUP($D431,Listen!$A$2:$C$45,2,FALSE))</f>
        <v>0</v>
      </c>
      <c r="Z431" s="55">
        <f>IF(ISBLANK($D431),0,VLOOKUP($D431,Listen!$A$2:$C$45,3,FALSE))</f>
        <v>0</v>
      </c>
      <c r="AA431" s="45">
        <f t="shared" si="157"/>
        <v>0</v>
      </c>
      <c r="AB431" s="45">
        <f t="shared" si="157"/>
        <v>0</v>
      </c>
      <c r="AC431" s="45">
        <f>IFERROR(IF(OR($R431&lt;&gt;"Ja",VLOOKUP($D431,Listen!$A$2:$F$45,5,0)="Nein",E431&lt;IF(D431="LNG Anbindungsanlagen gemäß separater Festlegung",2022,2023)),$Y431,$W431),0)</f>
        <v>0</v>
      </c>
      <c r="AD431" s="45">
        <f>IFERROR(IF(OR($R431&lt;&gt;"Ja",VLOOKUP($D431,Listen!$A$2:$F$45,5,0)="Nein",E431&lt;IF(D431="LNG Anbindungsanlagen gemäß separater Festlegung",2022,2023)),$Y431,$W431),0)</f>
        <v>0</v>
      </c>
      <c r="AE431" s="45">
        <f>IFERROR(IF(OR($S431&lt;&gt;"Ja",VLOOKUP($D431,Listen!$A$2:$F$45,6,0)="Nein"),$Y431,$X431),0)</f>
        <v>0</v>
      </c>
      <c r="AF431" s="45">
        <f>IFERROR(IF(OR($S431&lt;&gt;"Ja",VLOOKUP($D431,Listen!$A$2:$F$45,6,0)="Nein"),$Y431,$X431),0)</f>
        <v>0</v>
      </c>
      <c r="AG431" s="45">
        <f>IFERROR(IF(OR($S431&lt;&gt;"Ja",VLOOKUP($D431,Listen!$A$2:$F$45,6,0)="Nein"),$Y431,$X431),0)</f>
        <v>0</v>
      </c>
      <c r="AH431" s="47">
        <f t="shared" si="158"/>
        <v>0</v>
      </c>
      <c r="AI431" s="122">
        <f>IFERROR(IF(VLOOKUP($D431,Listen!$A$2:$F$45,6,0)="Ja",MAX(BC431:BD431),D_SAV!$BC431),0)</f>
        <v>0</v>
      </c>
      <c r="AJ431" s="47">
        <f t="shared" si="159"/>
        <v>0</v>
      </c>
      <c r="AL431" s="262">
        <f t="shared" si="160"/>
        <v>0</v>
      </c>
      <c r="AM431" s="129">
        <f t="shared" si="147"/>
        <v>0</v>
      </c>
      <c r="AN431" s="263">
        <f t="shared" si="161"/>
        <v>0</v>
      </c>
      <c r="AO431" s="262">
        <f t="shared" si="148"/>
        <v>0</v>
      </c>
      <c r="AP431" s="129">
        <f t="shared" si="149"/>
        <v>0</v>
      </c>
      <c r="AQ431" s="263">
        <f t="shared" si="162"/>
        <v>0</v>
      </c>
      <c r="AR431" s="262">
        <f t="shared" si="150"/>
        <v>0</v>
      </c>
      <c r="AS431" s="129">
        <f t="shared" si="151"/>
        <v>0</v>
      </c>
      <c r="AT431" s="263">
        <f t="shared" si="163"/>
        <v>0</v>
      </c>
      <c r="AU431" s="262">
        <f t="shared" si="152"/>
        <v>0</v>
      </c>
      <c r="AV431" s="129">
        <f t="shared" si="153"/>
        <v>0</v>
      </c>
      <c r="AW431" s="263">
        <f t="shared" si="164"/>
        <v>0</v>
      </c>
      <c r="AX431" s="262">
        <f t="shared" si="154"/>
        <v>0</v>
      </c>
      <c r="AY431" s="129">
        <f t="shared" si="155"/>
        <v>0</v>
      </c>
      <c r="AZ431" s="129">
        <f t="shared" si="165"/>
        <v>0</v>
      </c>
      <c r="BA431" s="263">
        <f>IFERROR(IF(VLOOKUP($D431,Listen!$A$2:$F$45,6,0)="Ja",AX431-MAX(AY431:AZ431),AX431-AY431),0)</f>
        <v>0</v>
      </c>
      <c r="BB431" s="262">
        <f t="shared" si="166"/>
        <v>0</v>
      </c>
      <c r="BC431" s="129">
        <f t="shared" si="156"/>
        <v>0</v>
      </c>
      <c r="BD431" s="129">
        <f t="shared" si="167"/>
        <v>0</v>
      </c>
      <c r="BE431" s="263">
        <f>IFERROR(IF(VLOOKUP($D431,Listen!$A$2:$F$45,6,0)="Ja",BB431-MAX(BC431:BD431),BB431-BC431),0)</f>
        <v>0</v>
      </c>
    </row>
    <row r="432" spans="1:57" x14ac:dyDescent="0.25">
      <c r="A432" s="189">
        <v>428</v>
      </c>
      <c r="B432" s="135" t="str">
        <f>IF(AND(E432&lt;&gt;0,D432&lt;&gt;0,F432&lt;&gt;0),IF(C432&lt;&gt;0,CONCATENATE(C432,"-AGr",VLOOKUP(D432,Listen!$A$2:$D$45,4,FALSE),"-",E432,"-",F432,),CONCATENATE("AGr",VLOOKUP(D432,Listen!$A$2:$D$45,4,FALSE),"-",E432,"-",F432)),"keine vollständige ID")</f>
        <v>keine vollständige ID</v>
      </c>
      <c r="C432" s="126"/>
      <c r="D432" s="275"/>
      <c r="E432" s="33"/>
      <c r="F432" s="130"/>
      <c r="G432" s="16"/>
      <c r="H432" s="16"/>
      <c r="I432" s="16"/>
      <c r="J432" s="16"/>
      <c r="K432" s="16"/>
      <c r="L432" s="94">
        <f>IF(E432&gt;A_Stammdaten!$B$10,0,G432+H432-J432)</f>
        <v>0</v>
      </c>
      <c r="M432" s="16"/>
      <c r="N432" s="16"/>
      <c r="O432" s="16"/>
      <c r="P432" s="54">
        <f t="shared" si="144"/>
        <v>0</v>
      </c>
      <c r="Q432" s="33"/>
      <c r="R432" s="33"/>
      <c r="S432" s="33"/>
      <c r="T432" s="33"/>
      <c r="U432" s="33"/>
      <c r="V432" s="33"/>
      <c r="W432" s="55" t="str">
        <f t="shared" si="145"/>
        <v>-</v>
      </c>
      <c r="X432" s="55" t="str">
        <f t="shared" si="146"/>
        <v>-</v>
      </c>
      <c r="Y432" s="55">
        <f>IF(ISBLANK($D432),0,VLOOKUP($D432,Listen!$A$2:$C$45,2,FALSE))</f>
        <v>0</v>
      </c>
      <c r="Z432" s="55">
        <f>IF(ISBLANK($D432),0,VLOOKUP($D432,Listen!$A$2:$C$45,3,FALSE))</f>
        <v>0</v>
      </c>
      <c r="AA432" s="45">
        <f t="shared" si="157"/>
        <v>0</v>
      </c>
      <c r="AB432" s="45">
        <f t="shared" si="157"/>
        <v>0</v>
      </c>
      <c r="AC432" s="45">
        <f>IFERROR(IF(OR($R432&lt;&gt;"Ja",VLOOKUP($D432,Listen!$A$2:$F$45,5,0)="Nein",E432&lt;IF(D432="LNG Anbindungsanlagen gemäß separater Festlegung",2022,2023)),$Y432,$W432),0)</f>
        <v>0</v>
      </c>
      <c r="AD432" s="45">
        <f>IFERROR(IF(OR($R432&lt;&gt;"Ja",VLOOKUP($D432,Listen!$A$2:$F$45,5,0)="Nein",E432&lt;IF(D432="LNG Anbindungsanlagen gemäß separater Festlegung",2022,2023)),$Y432,$W432),0)</f>
        <v>0</v>
      </c>
      <c r="AE432" s="45">
        <f>IFERROR(IF(OR($S432&lt;&gt;"Ja",VLOOKUP($D432,Listen!$A$2:$F$45,6,0)="Nein"),$Y432,$X432),0)</f>
        <v>0</v>
      </c>
      <c r="AF432" s="45">
        <f>IFERROR(IF(OR($S432&lt;&gt;"Ja",VLOOKUP($D432,Listen!$A$2:$F$45,6,0)="Nein"),$Y432,$X432),0)</f>
        <v>0</v>
      </c>
      <c r="AG432" s="45">
        <f>IFERROR(IF(OR($S432&lt;&gt;"Ja",VLOOKUP($D432,Listen!$A$2:$F$45,6,0)="Nein"),$Y432,$X432),0)</f>
        <v>0</v>
      </c>
      <c r="AH432" s="47">
        <f t="shared" si="158"/>
        <v>0</v>
      </c>
      <c r="AI432" s="122">
        <f>IFERROR(IF(VLOOKUP($D432,Listen!$A$2:$F$45,6,0)="Ja",MAX(BC432:BD432),D_SAV!$BC432),0)</f>
        <v>0</v>
      </c>
      <c r="AJ432" s="47">
        <f t="shared" si="159"/>
        <v>0</v>
      </c>
      <c r="AL432" s="262">
        <f t="shared" si="160"/>
        <v>0</v>
      </c>
      <c r="AM432" s="129">
        <f t="shared" si="147"/>
        <v>0</v>
      </c>
      <c r="AN432" s="263">
        <f t="shared" si="161"/>
        <v>0</v>
      </c>
      <c r="AO432" s="262">
        <f t="shared" si="148"/>
        <v>0</v>
      </c>
      <c r="AP432" s="129">
        <f t="shared" si="149"/>
        <v>0</v>
      </c>
      <c r="AQ432" s="263">
        <f t="shared" si="162"/>
        <v>0</v>
      </c>
      <c r="AR432" s="262">
        <f t="shared" si="150"/>
        <v>0</v>
      </c>
      <c r="AS432" s="129">
        <f t="shared" si="151"/>
        <v>0</v>
      </c>
      <c r="AT432" s="263">
        <f t="shared" si="163"/>
        <v>0</v>
      </c>
      <c r="AU432" s="262">
        <f t="shared" si="152"/>
        <v>0</v>
      </c>
      <c r="AV432" s="129">
        <f t="shared" si="153"/>
        <v>0</v>
      </c>
      <c r="AW432" s="263">
        <f t="shared" si="164"/>
        <v>0</v>
      </c>
      <c r="AX432" s="262">
        <f t="shared" si="154"/>
        <v>0</v>
      </c>
      <c r="AY432" s="129">
        <f t="shared" si="155"/>
        <v>0</v>
      </c>
      <c r="AZ432" s="129">
        <f t="shared" si="165"/>
        <v>0</v>
      </c>
      <c r="BA432" s="263">
        <f>IFERROR(IF(VLOOKUP($D432,Listen!$A$2:$F$45,6,0)="Ja",AX432-MAX(AY432:AZ432),AX432-AY432),0)</f>
        <v>0</v>
      </c>
      <c r="BB432" s="262">
        <f t="shared" si="166"/>
        <v>0</v>
      </c>
      <c r="BC432" s="129">
        <f t="shared" si="156"/>
        <v>0</v>
      </c>
      <c r="BD432" s="129">
        <f t="shared" si="167"/>
        <v>0</v>
      </c>
      <c r="BE432" s="263">
        <f>IFERROR(IF(VLOOKUP($D432,Listen!$A$2:$F$45,6,0)="Ja",BB432-MAX(BC432:BD432),BB432-BC432),0)</f>
        <v>0</v>
      </c>
    </row>
    <row r="433" spans="1:57" x14ac:dyDescent="0.25">
      <c r="A433" s="189">
        <v>429</v>
      </c>
      <c r="B433" s="135" t="str">
        <f>IF(AND(E433&lt;&gt;0,D433&lt;&gt;0,F433&lt;&gt;0),IF(C433&lt;&gt;0,CONCATENATE(C433,"-AGr",VLOOKUP(D433,Listen!$A$2:$D$45,4,FALSE),"-",E433,"-",F433,),CONCATENATE("AGr",VLOOKUP(D433,Listen!$A$2:$D$45,4,FALSE),"-",E433,"-",F433)),"keine vollständige ID")</f>
        <v>keine vollständige ID</v>
      </c>
      <c r="C433" s="126"/>
      <c r="D433" s="275"/>
      <c r="E433" s="33"/>
      <c r="F433" s="130"/>
      <c r="G433" s="16"/>
      <c r="H433" s="16"/>
      <c r="I433" s="16"/>
      <c r="J433" s="16"/>
      <c r="K433" s="16"/>
      <c r="L433" s="94">
        <f>IF(E433&gt;A_Stammdaten!$B$10,0,G433+H433-J433)</f>
        <v>0</v>
      </c>
      <c r="M433" s="16"/>
      <c r="N433" s="16"/>
      <c r="O433" s="16"/>
      <c r="P433" s="54">
        <f t="shared" si="144"/>
        <v>0</v>
      </c>
      <c r="Q433" s="33"/>
      <c r="R433" s="33"/>
      <c r="S433" s="33"/>
      <c r="T433" s="33"/>
      <c r="U433" s="33"/>
      <c r="V433" s="33"/>
      <c r="W433" s="55" t="str">
        <f t="shared" si="145"/>
        <v>-</v>
      </c>
      <c r="X433" s="55" t="str">
        <f t="shared" si="146"/>
        <v>-</v>
      </c>
      <c r="Y433" s="55">
        <f>IF(ISBLANK($D433),0,VLOOKUP($D433,Listen!$A$2:$C$45,2,FALSE))</f>
        <v>0</v>
      </c>
      <c r="Z433" s="55">
        <f>IF(ISBLANK($D433),0,VLOOKUP($D433,Listen!$A$2:$C$45,3,FALSE))</f>
        <v>0</v>
      </c>
      <c r="AA433" s="45">
        <f t="shared" si="157"/>
        <v>0</v>
      </c>
      <c r="AB433" s="45">
        <f t="shared" si="157"/>
        <v>0</v>
      </c>
      <c r="AC433" s="45">
        <f>IFERROR(IF(OR($R433&lt;&gt;"Ja",VLOOKUP($D433,Listen!$A$2:$F$45,5,0)="Nein",E433&lt;IF(D433="LNG Anbindungsanlagen gemäß separater Festlegung",2022,2023)),$Y433,$W433),0)</f>
        <v>0</v>
      </c>
      <c r="AD433" s="45">
        <f>IFERROR(IF(OR($R433&lt;&gt;"Ja",VLOOKUP($D433,Listen!$A$2:$F$45,5,0)="Nein",E433&lt;IF(D433="LNG Anbindungsanlagen gemäß separater Festlegung",2022,2023)),$Y433,$W433),0)</f>
        <v>0</v>
      </c>
      <c r="AE433" s="45">
        <f>IFERROR(IF(OR($S433&lt;&gt;"Ja",VLOOKUP($D433,Listen!$A$2:$F$45,6,0)="Nein"),$Y433,$X433),0)</f>
        <v>0</v>
      </c>
      <c r="AF433" s="45">
        <f>IFERROR(IF(OR($S433&lt;&gt;"Ja",VLOOKUP($D433,Listen!$A$2:$F$45,6,0)="Nein"),$Y433,$X433),0)</f>
        <v>0</v>
      </c>
      <c r="AG433" s="45">
        <f>IFERROR(IF(OR($S433&lt;&gt;"Ja",VLOOKUP($D433,Listen!$A$2:$F$45,6,0)="Nein"),$Y433,$X433),0)</f>
        <v>0</v>
      </c>
      <c r="AH433" s="47">
        <f t="shared" si="158"/>
        <v>0</v>
      </c>
      <c r="AI433" s="122">
        <f>IFERROR(IF(VLOOKUP($D433,Listen!$A$2:$F$45,6,0)="Ja",MAX(BC433:BD433),D_SAV!$BC433),0)</f>
        <v>0</v>
      </c>
      <c r="AJ433" s="47">
        <f t="shared" si="159"/>
        <v>0</v>
      </c>
      <c r="AL433" s="262">
        <f t="shared" si="160"/>
        <v>0</v>
      </c>
      <c r="AM433" s="129">
        <f t="shared" si="147"/>
        <v>0</v>
      </c>
      <c r="AN433" s="263">
        <f t="shared" si="161"/>
        <v>0</v>
      </c>
      <c r="AO433" s="262">
        <f t="shared" si="148"/>
        <v>0</v>
      </c>
      <c r="AP433" s="129">
        <f t="shared" si="149"/>
        <v>0</v>
      </c>
      <c r="AQ433" s="263">
        <f t="shared" si="162"/>
        <v>0</v>
      </c>
      <c r="AR433" s="262">
        <f t="shared" si="150"/>
        <v>0</v>
      </c>
      <c r="AS433" s="129">
        <f t="shared" si="151"/>
        <v>0</v>
      </c>
      <c r="AT433" s="263">
        <f t="shared" si="163"/>
        <v>0</v>
      </c>
      <c r="AU433" s="262">
        <f t="shared" si="152"/>
        <v>0</v>
      </c>
      <c r="AV433" s="129">
        <f t="shared" si="153"/>
        <v>0</v>
      </c>
      <c r="AW433" s="263">
        <f t="shared" si="164"/>
        <v>0</v>
      </c>
      <c r="AX433" s="262">
        <f t="shared" si="154"/>
        <v>0</v>
      </c>
      <c r="AY433" s="129">
        <f t="shared" si="155"/>
        <v>0</v>
      </c>
      <c r="AZ433" s="129">
        <f t="shared" si="165"/>
        <v>0</v>
      </c>
      <c r="BA433" s="263">
        <f>IFERROR(IF(VLOOKUP($D433,Listen!$A$2:$F$45,6,0)="Ja",AX433-MAX(AY433:AZ433),AX433-AY433),0)</f>
        <v>0</v>
      </c>
      <c r="BB433" s="262">
        <f t="shared" si="166"/>
        <v>0</v>
      </c>
      <c r="BC433" s="129">
        <f t="shared" si="156"/>
        <v>0</v>
      </c>
      <c r="BD433" s="129">
        <f t="shared" si="167"/>
        <v>0</v>
      </c>
      <c r="BE433" s="263">
        <f>IFERROR(IF(VLOOKUP($D433,Listen!$A$2:$F$45,6,0)="Ja",BB433-MAX(BC433:BD433),BB433-BC433),0)</f>
        <v>0</v>
      </c>
    </row>
    <row r="434" spans="1:57" x14ac:dyDescent="0.25">
      <c r="A434" s="189">
        <v>430</v>
      </c>
      <c r="B434" s="135" t="str">
        <f>IF(AND(E434&lt;&gt;0,D434&lt;&gt;0,F434&lt;&gt;0),IF(C434&lt;&gt;0,CONCATENATE(C434,"-AGr",VLOOKUP(D434,Listen!$A$2:$D$45,4,FALSE),"-",E434,"-",F434,),CONCATENATE("AGr",VLOOKUP(D434,Listen!$A$2:$D$45,4,FALSE),"-",E434,"-",F434)),"keine vollständige ID")</f>
        <v>keine vollständige ID</v>
      </c>
      <c r="C434" s="126"/>
      <c r="D434" s="275"/>
      <c r="E434" s="33"/>
      <c r="F434" s="130"/>
      <c r="G434" s="16"/>
      <c r="H434" s="16"/>
      <c r="I434" s="16"/>
      <c r="J434" s="16"/>
      <c r="K434" s="16"/>
      <c r="L434" s="94">
        <f>IF(E434&gt;A_Stammdaten!$B$10,0,G434+H434-J434)</f>
        <v>0</v>
      </c>
      <c r="M434" s="16"/>
      <c r="N434" s="16"/>
      <c r="O434" s="16"/>
      <c r="P434" s="54">
        <f t="shared" si="144"/>
        <v>0</v>
      </c>
      <c r="Q434" s="33"/>
      <c r="R434" s="33"/>
      <c r="S434" s="33"/>
      <c r="T434" s="33"/>
      <c r="U434" s="33"/>
      <c r="V434" s="33"/>
      <c r="W434" s="55" t="str">
        <f t="shared" si="145"/>
        <v>-</v>
      </c>
      <c r="X434" s="55" t="str">
        <f t="shared" si="146"/>
        <v>-</v>
      </c>
      <c r="Y434" s="55">
        <f>IF(ISBLANK($D434),0,VLOOKUP($D434,Listen!$A$2:$C$45,2,FALSE))</f>
        <v>0</v>
      </c>
      <c r="Z434" s="55">
        <f>IF(ISBLANK($D434),0,VLOOKUP($D434,Listen!$A$2:$C$45,3,FALSE))</f>
        <v>0</v>
      </c>
      <c r="AA434" s="45">
        <f t="shared" si="157"/>
        <v>0</v>
      </c>
      <c r="AB434" s="45">
        <f t="shared" si="157"/>
        <v>0</v>
      </c>
      <c r="AC434" s="45">
        <f>IFERROR(IF(OR($R434&lt;&gt;"Ja",VLOOKUP($D434,Listen!$A$2:$F$45,5,0)="Nein",E434&lt;IF(D434="LNG Anbindungsanlagen gemäß separater Festlegung",2022,2023)),$Y434,$W434),0)</f>
        <v>0</v>
      </c>
      <c r="AD434" s="45">
        <f>IFERROR(IF(OR($R434&lt;&gt;"Ja",VLOOKUP($D434,Listen!$A$2:$F$45,5,0)="Nein",E434&lt;IF(D434="LNG Anbindungsanlagen gemäß separater Festlegung",2022,2023)),$Y434,$W434),0)</f>
        <v>0</v>
      </c>
      <c r="AE434" s="45">
        <f>IFERROR(IF(OR($S434&lt;&gt;"Ja",VLOOKUP($D434,Listen!$A$2:$F$45,6,0)="Nein"),$Y434,$X434),0)</f>
        <v>0</v>
      </c>
      <c r="AF434" s="45">
        <f>IFERROR(IF(OR($S434&lt;&gt;"Ja",VLOOKUP($D434,Listen!$A$2:$F$45,6,0)="Nein"),$Y434,$X434),0)</f>
        <v>0</v>
      </c>
      <c r="AG434" s="45">
        <f>IFERROR(IF(OR($S434&lt;&gt;"Ja",VLOOKUP($D434,Listen!$A$2:$F$45,6,0)="Nein"),$Y434,$X434),0)</f>
        <v>0</v>
      </c>
      <c r="AH434" s="47">
        <f t="shared" si="158"/>
        <v>0</v>
      </c>
      <c r="AI434" s="122">
        <f>IFERROR(IF(VLOOKUP($D434,Listen!$A$2:$F$45,6,0)="Ja",MAX(BC434:BD434),D_SAV!$BC434),0)</f>
        <v>0</v>
      </c>
      <c r="AJ434" s="47">
        <f t="shared" si="159"/>
        <v>0</v>
      </c>
      <c r="AL434" s="262">
        <f t="shared" si="160"/>
        <v>0</v>
      </c>
      <c r="AM434" s="129">
        <f t="shared" si="147"/>
        <v>0</v>
      </c>
      <c r="AN434" s="263">
        <f t="shared" si="161"/>
        <v>0</v>
      </c>
      <c r="AO434" s="262">
        <f t="shared" si="148"/>
        <v>0</v>
      </c>
      <c r="AP434" s="129">
        <f t="shared" si="149"/>
        <v>0</v>
      </c>
      <c r="AQ434" s="263">
        <f t="shared" si="162"/>
        <v>0</v>
      </c>
      <c r="AR434" s="262">
        <f t="shared" si="150"/>
        <v>0</v>
      </c>
      <c r="AS434" s="129">
        <f t="shared" si="151"/>
        <v>0</v>
      </c>
      <c r="AT434" s="263">
        <f t="shared" si="163"/>
        <v>0</v>
      </c>
      <c r="AU434" s="262">
        <f t="shared" si="152"/>
        <v>0</v>
      </c>
      <c r="AV434" s="129">
        <f t="shared" si="153"/>
        <v>0</v>
      </c>
      <c r="AW434" s="263">
        <f t="shared" si="164"/>
        <v>0</v>
      </c>
      <c r="AX434" s="262">
        <f t="shared" si="154"/>
        <v>0</v>
      </c>
      <c r="AY434" s="129">
        <f t="shared" si="155"/>
        <v>0</v>
      </c>
      <c r="AZ434" s="129">
        <f t="shared" si="165"/>
        <v>0</v>
      </c>
      <c r="BA434" s="263">
        <f>IFERROR(IF(VLOOKUP($D434,Listen!$A$2:$F$45,6,0)="Ja",AX434-MAX(AY434:AZ434),AX434-AY434),0)</f>
        <v>0</v>
      </c>
      <c r="BB434" s="262">
        <f t="shared" si="166"/>
        <v>0</v>
      </c>
      <c r="BC434" s="129">
        <f t="shared" si="156"/>
        <v>0</v>
      </c>
      <c r="BD434" s="129">
        <f t="shared" si="167"/>
        <v>0</v>
      </c>
      <c r="BE434" s="263">
        <f>IFERROR(IF(VLOOKUP($D434,Listen!$A$2:$F$45,6,0)="Ja",BB434-MAX(BC434:BD434),BB434-BC434),0)</f>
        <v>0</v>
      </c>
    </row>
    <row r="435" spans="1:57" x14ac:dyDescent="0.25">
      <c r="A435" s="189">
        <v>431</v>
      </c>
      <c r="B435" s="135" t="str">
        <f>IF(AND(E435&lt;&gt;0,D435&lt;&gt;0,F435&lt;&gt;0),IF(C435&lt;&gt;0,CONCATENATE(C435,"-AGr",VLOOKUP(D435,Listen!$A$2:$D$45,4,FALSE),"-",E435,"-",F435,),CONCATENATE("AGr",VLOOKUP(D435,Listen!$A$2:$D$45,4,FALSE),"-",E435,"-",F435)),"keine vollständige ID")</f>
        <v>keine vollständige ID</v>
      </c>
      <c r="C435" s="126"/>
      <c r="D435" s="275"/>
      <c r="E435" s="33"/>
      <c r="F435" s="130"/>
      <c r="G435" s="16"/>
      <c r="H435" s="16"/>
      <c r="I435" s="16"/>
      <c r="J435" s="16"/>
      <c r="K435" s="16"/>
      <c r="L435" s="94">
        <f>IF(E435&gt;A_Stammdaten!$B$10,0,G435+H435-J435)</f>
        <v>0</v>
      </c>
      <c r="M435" s="16"/>
      <c r="N435" s="16"/>
      <c r="O435" s="16"/>
      <c r="P435" s="54">
        <f t="shared" si="144"/>
        <v>0</v>
      </c>
      <c r="Q435" s="33"/>
      <c r="R435" s="33"/>
      <c r="S435" s="33"/>
      <c r="T435" s="33"/>
      <c r="U435" s="33"/>
      <c r="V435" s="33"/>
      <c r="W435" s="55" t="str">
        <f t="shared" si="145"/>
        <v>-</v>
      </c>
      <c r="X435" s="55" t="str">
        <f t="shared" si="146"/>
        <v>-</v>
      </c>
      <c r="Y435" s="55">
        <f>IF(ISBLANK($D435),0,VLOOKUP($D435,Listen!$A$2:$C$45,2,FALSE))</f>
        <v>0</v>
      </c>
      <c r="Z435" s="55">
        <f>IF(ISBLANK($D435),0,VLOOKUP($D435,Listen!$A$2:$C$45,3,FALSE))</f>
        <v>0</v>
      </c>
      <c r="AA435" s="45">
        <f t="shared" si="157"/>
        <v>0</v>
      </c>
      <c r="AB435" s="45">
        <f t="shared" si="157"/>
        <v>0</v>
      </c>
      <c r="AC435" s="45">
        <f>IFERROR(IF(OR($R435&lt;&gt;"Ja",VLOOKUP($D435,Listen!$A$2:$F$45,5,0)="Nein",E435&lt;IF(D435="LNG Anbindungsanlagen gemäß separater Festlegung",2022,2023)),$Y435,$W435),0)</f>
        <v>0</v>
      </c>
      <c r="AD435" s="45">
        <f>IFERROR(IF(OR($R435&lt;&gt;"Ja",VLOOKUP($D435,Listen!$A$2:$F$45,5,0)="Nein",E435&lt;IF(D435="LNG Anbindungsanlagen gemäß separater Festlegung",2022,2023)),$Y435,$W435),0)</f>
        <v>0</v>
      </c>
      <c r="AE435" s="45">
        <f>IFERROR(IF(OR($S435&lt;&gt;"Ja",VLOOKUP($D435,Listen!$A$2:$F$45,6,0)="Nein"),$Y435,$X435),0)</f>
        <v>0</v>
      </c>
      <c r="AF435" s="45">
        <f>IFERROR(IF(OR($S435&lt;&gt;"Ja",VLOOKUP($D435,Listen!$A$2:$F$45,6,0)="Nein"),$Y435,$X435),0)</f>
        <v>0</v>
      </c>
      <c r="AG435" s="45">
        <f>IFERROR(IF(OR($S435&lt;&gt;"Ja",VLOOKUP($D435,Listen!$A$2:$F$45,6,0)="Nein"),$Y435,$X435),0)</f>
        <v>0</v>
      </c>
      <c r="AH435" s="47">
        <f t="shared" si="158"/>
        <v>0</v>
      </c>
      <c r="AI435" s="122">
        <f>IFERROR(IF(VLOOKUP($D435,Listen!$A$2:$F$45,6,0)="Ja",MAX(BC435:BD435),D_SAV!$BC435),0)</f>
        <v>0</v>
      </c>
      <c r="AJ435" s="47">
        <f t="shared" si="159"/>
        <v>0</v>
      </c>
      <c r="AL435" s="262">
        <f t="shared" si="160"/>
        <v>0</v>
      </c>
      <c r="AM435" s="129">
        <f t="shared" si="147"/>
        <v>0</v>
      </c>
      <c r="AN435" s="263">
        <f t="shared" si="161"/>
        <v>0</v>
      </c>
      <c r="AO435" s="262">
        <f t="shared" si="148"/>
        <v>0</v>
      </c>
      <c r="AP435" s="129">
        <f t="shared" si="149"/>
        <v>0</v>
      </c>
      <c r="AQ435" s="263">
        <f t="shared" si="162"/>
        <v>0</v>
      </c>
      <c r="AR435" s="262">
        <f t="shared" si="150"/>
        <v>0</v>
      </c>
      <c r="AS435" s="129">
        <f t="shared" si="151"/>
        <v>0</v>
      </c>
      <c r="AT435" s="263">
        <f t="shared" si="163"/>
        <v>0</v>
      </c>
      <c r="AU435" s="262">
        <f t="shared" si="152"/>
        <v>0</v>
      </c>
      <c r="AV435" s="129">
        <f t="shared" si="153"/>
        <v>0</v>
      </c>
      <c r="AW435" s="263">
        <f t="shared" si="164"/>
        <v>0</v>
      </c>
      <c r="AX435" s="262">
        <f t="shared" si="154"/>
        <v>0</v>
      </c>
      <c r="AY435" s="129">
        <f t="shared" si="155"/>
        <v>0</v>
      </c>
      <c r="AZ435" s="129">
        <f t="shared" si="165"/>
        <v>0</v>
      </c>
      <c r="BA435" s="263">
        <f>IFERROR(IF(VLOOKUP($D435,Listen!$A$2:$F$45,6,0)="Ja",AX435-MAX(AY435:AZ435),AX435-AY435),0)</f>
        <v>0</v>
      </c>
      <c r="BB435" s="262">
        <f t="shared" si="166"/>
        <v>0</v>
      </c>
      <c r="BC435" s="129">
        <f t="shared" si="156"/>
        <v>0</v>
      </c>
      <c r="BD435" s="129">
        <f t="shared" si="167"/>
        <v>0</v>
      </c>
      <c r="BE435" s="263">
        <f>IFERROR(IF(VLOOKUP($D435,Listen!$A$2:$F$45,6,0)="Ja",BB435-MAX(BC435:BD435),BB435-BC435),0)</f>
        <v>0</v>
      </c>
    </row>
    <row r="436" spans="1:57" x14ac:dyDescent="0.25">
      <c r="A436" s="189">
        <v>432</v>
      </c>
      <c r="B436" s="135" t="str">
        <f>IF(AND(E436&lt;&gt;0,D436&lt;&gt;0,F436&lt;&gt;0),IF(C436&lt;&gt;0,CONCATENATE(C436,"-AGr",VLOOKUP(D436,Listen!$A$2:$D$45,4,FALSE),"-",E436,"-",F436,),CONCATENATE("AGr",VLOOKUP(D436,Listen!$A$2:$D$45,4,FALSE),"-",E436,"-",F436)),"keine vollständige ID")</f>
        <v>keine vollständige ID</v>
      </c>
      <c r="C436" s="126"/>
      <c r="D436" s="275"/>
      <c r="E436" s="33"/>
      <c r="F436" s="130"/>
      <c r="G436" s="16"/>
      <c r="H436" s="16"/>
      <c r="I436" s="16"/>
      <c r="J436" s="16"/>
      <c r="K436" s="16"/>
      <c r="L436" s="94">
        <f>IF(E436&gt;A_Stammdaten!$B$10,0,G436+H436-J436)</f>
        <v>0</v>
      </c>
      <c r="M436" s="16"/>
      <c r="N436" s="16"/>
      <c r="O436" s="16"/>
      <c r="P436" s="54">
        <f t="shared" si="144"/>
        <v>0</v>
      </c>
      <c r="Q436" s="33"/>
      <c r="R436" s="33"/>
      <c r="S436" s="33"/>
      <c r="T436" s="33"/>
      <c r="U436" s="33"/>
      <c r="V436" s="33"/>
      <c r="W436" s="55" t="str">
        <f t="shared" si="145"/>
        <v>-</v>
      </c>
      <c r="X436" s="55" t="str">
        <f t="shared" si="146"/>
        <v>-</v>
      </c>
      <c r="Y436" s="55">
        <f>IF(ISBLANK($D436),0,VLOOKUP($D436,Listen!$A$2:$C$45,2,FALSE))</f>
        <v>0</v>
      </c>
      <c r="Z436" s="55">
        <f>IF(ISBLANK($D436),0,VLOOKUP($D436,Listen!$A$2:$C$45,3,FALSE))</f>
        <v>0</v>
      </c>
      <c r="AA436" s="45">
        <f t="shared" si="157"/>
        <v>0</v>
      </c>
      <c r="AB436" s="45">
        <f t="shared" si="157"/>
        <v>0</v>
      </c>
      <c r="AC436" s="45">
        <f>IFERROR(IF(OR($R436&lt;&gt;"Ja",VLOOKUP($D436,Listen!$A$2:$F$45,5,0)="Nein",E436&lt;IF(D436="LNG Anbindungsanlagen gemäß separater Festlegung",2022,2023)),$Y436,$W436),0)</f>
        <v>0</v>
      </c>
      <c r="AD436" s="45">
        <f>IFERROR(IF(OR($R436&lt;&gt;"Ja",VLOOKUP($D436,Listen!$A$2:$F$45,5,0)="Nein",E436&lt;IF(D436="LNG Anbindungsanlagen gemäß separater Festlegung",2022,2023)),$Y436,$W436),0)</f>
        <v>0</v>
      </c>
      <c r="AE436" s="45">
        <f>IFERROR(IF(OR($S436&lt;&gt;"Ja",VLOOKUP($D436,Listen!$A$2:$F$45,6,0)="Nein"),$Y436,$X436),0)</f>
        <v>0</v>
      </c>
      <c r="AF436" s="45">
        <f>IFERROR(IF(OR($S436&lt;&gt;"Ja",VLOOKUP($D436,Listen!$A$2:$F$45,6,0)="Nein"),$Y436,$X436),0)</f>
        <v>0</v>
      </c>
      <c r="AG436" s="45">
        <f>IFERROR(IF(OR($S436&lt;&gt;"Ja",VLOOKUP($D436,Listen!$A$2:$F$45,6,0)="Nein"),$Y436,$X436),0)</f>
        <v>0</v>
      </c>
      <c r="AH436" s="47">
        <f t="shared" si="158"/>
        <v>0</v>
      </c>
      <c r="AI436" s="122">
        <f>IFERROR(IF(VLOOKUP($D436,Listen!$A$2:$F$45,6,0)="Ja",MAX(BC436:BD436),D_SAV!$BC436),0)</f>
        <v>0</v>
      </c>
      <c r="AJ436" s="47">
        <f t="shared" si="159"/>
        <v>0</v>
      </c>
      <c r="AL436" s="262">
        <f t="shared" si="160"/>
        <v>0</v>
      </c>
      <c r="AM436" s="129">
        <f t="shared" si="147"/>
        <v>0</v>
      </c>
      <c r="AN436" s="263">
        <f t="shared" si="161"/>
        <v>0</v>
      </c>
      <c r="AO436" s="262">
        <f t="shared" si="148"/>
        <v>0</v>
      </c>
      <c r="AP436" s="129">
        <f t="shared" si="149"/>
        <v>0</v>
      </c>
      <c r="AQ436" s="263">
        <f t="shared" si="162"/>
        <v>0</v>
      </c>
      <c r="AR436" s="262">
        <f t="shared" si="150"/>
        <v>0</v>
      </c>
      <c r="AS436" s="129">
        <f t="shared" si="151"/>
        <v>0</v>
      </c>
      <c r="AT436" s="263">
        <f t="shared" si="163"/>
        <v>0</v>
      </c>
      <c r="AU436" s="262">
        <f t="shared" si="152"/>
        <v>0</v>
      </c>
      <c r="AV436" s="129">
        <f t="shared" si="153"/>
        <v>0</v>
      </c>
      <c r="AW436" s="263">
        <f t="shared" si="164"/>
        <v>0</v>
      </c>
      <c r="AX436" s="262">
        <f t="shared" si="154"/>
        <v>0</v>
      </c>
      <c r="AY436" s="129">
        <f t="shared" si="155"/>
        <v>0</v>
      </c>
      <c r="AZ436" s="129">
        <f t="shared" si="165"/>
        <v>0</v>
      </c>
      <c r="BA436" s="263">
        <f>IFERROR(IF(VLOOKUP($D436,Listen!$A$2:$F$45,6,0)="Ja",AX436-MAX(AY436:AZ436),AX436-AY436),0)</f>
        <v>0</v>
      </c>
      <c r="BB436" s="262">
        <f t="shared" si="166"/>
        <v>0</v>
      </c>
      <c r="BC436" s="129">
        <f t="shared" si="156"/>
        <v>0</v>
      </c>
      <c r="BD436" s="129">
        <f t="shared" si="167"/>
        <v>0</v>
      </c>
      <c r="BE436" s="263">
        <f>IFERROR(IF(VLOOKUP($D436,Listen!$A$2:$F$45,6,0)="Ja",BB436-MAX(BC436:BD436),BB436-BC436),0)</f>
        <v>0</v>
      </c>
    </row>
    <row r="437" spans="1:57" x14ac:dyDescent="0.25">
      <c r="A437" s="189">
        <v>433</v>
      </c>
      <c r="B437" s="135" t="str">
        <f>IF(AND(E437&lt;&gt;0,D437&lt;&gt;0,F437&lt;&gt;0),IF(C437&lt;&gt;0,CONCATENATE(C437,"-AGr",VLOOKUP(D437,Listen!$A$2:$D$45,4,FALSE),"-",E437,"-",F437,),CONCATENATE("AGr",VLOOKUP(D437,Listen!$A$2:$D$45,4,FALSE),"-",E437,"-",F437)),"keine vollständige ID")</f>
        <v>keine vollständige ID</v>
      </c>
      <c r="C437" s="126"/>
      <c r="D437" s="275"/>
      <c r="E437" s="33"/>
      <c r="F437" s="130"/>
      <c r="G437" s="16"/>
      <c r="H437" s="16"/>
      <c r="I437" s="16"/>
      <c r="J437" s="16"/>
      <c r="K437" s="16"/>
      <c r="L437" s="94">
        <f>IF(E437&gt;A_Stammdaten!$B$10,0,G437+H437-J437)</f>
        <v>0</v>
      </c>
      <c r="M437" s="16"/>
      <c r="N437" s="16"/>
      <c r="O437" s="16"/>
      <c r="P437" s="54">
        <f t="shared" si="144"/>
        <v>0</v>
      </c>
      <c r="Q437" s="33"/>
      <c r="R437" s="33"/>
      <c r="S437" s="33"/>
      <c r="T437" s="33"/>
      <c r="U437" s="33"/>
      <c r="V437" s="33"/>
      <c r="W437" s="55" t="str">
        <f t="shared" si="145"/>
        <v>-</v>
      </c>
      <c r="X437" s="55" t="str">
        <f t="shared" si="146"/>
        <v>-</v>
      </c>
      <c r="Y437" s="55">
        <f>IF(ISBLANK($D437),0,VLOOKUP($D437,Listen!$A$2:$C$45,2,FALSE))</f>
        <v>0</v>
      </c>
      <c r="Z437" s="55">
        <f>IF(ISBLANK($D437),0,VLOOKUP($D437,Listen!$A$2:$C$45,3,FALSE))</f>
        <v>0</v>
      </c>
      <c r="AA437" s="45">
        <f t="shared" si="157"/>
        <v>0</v>
      </c>
      <c r="AB437" s="45">
        <f t="shared" si="157"/>
        <v>0</v>
      </c>
      <c r="AC437" s="45">
        <f>IFERROR(IF(OR($R437&lt;&gt;"Ja",VLOOKUP($D437,Listen!$A$2:$F$45,5,0)="Nein",E437&lt;IF(D437="LNG Anbindungsanlagen gemäß separater Festlegung",2022,2023)),$Y437,$W437),0)</f>
        <v>0</v>
      </c>
      <c r="AD437" s="45">
        <f>IFERROR(IF(OR($R437&lt;&gt;"Ja",VLOOKUP($D437,Listen!$A$2:$F$45,5,0)="Nein",E437&lt;IF(D437="LNG Anbindungsanlagen gemäß separater Festlegung",2022,2023)),$Y437,$W437),0)</f>
        <v>0</v>
      </c>
      <c r="AE437" s="45">
        <f>IFERROR(IF(OR($S437&lt;&gt;"Ja",VLOOKUP($D437,Listen!$A$2:$F$45,6,0)="Nein"),$Y437,$X437),0)</f>
        <v>0</v>
      </c>
      <c r="AF437" s="45">
        <f>IFERROR(IF(OR($S437&lt;&gt;"Ja",VLOOKUP($D437,Listen!$A$2:$F$45,6,0)="Nein"),$Y437,$X437),0)</f>
        <v>0</v>
      </c>
      <c r="AG437" s="45">
        <f>IFERROR(IF(OR($S437&lt;&gt;"Ja",VLOOKUP($D437,Listen!$A$2:$F$45,6,0)="Nein"),$Y437,$X437),0)</f>
        <v>0</v>
      </c>
      <c r="AH437" s="47">
        <f t="shared" si="158"/>
        <v>0</v>
      </c>
      <c r="AI437" s="122">
        <f>IFERROR(IF(VLOOKUP($D437,Listen!$A$2:$F$45,6,0)="Ja",MAX(BC437:BD437),D_SAV!$BC437),0)</f>
        <v>0</v>
      </c>
      <c r="AJ437" s="47">
        <f t="shared" si="159"/>
        <v>0</v>
      </c>
      <c r="AL437" s="262">
        <f t="shared" si="160"/>
        <v>0</v>
      </c>
      <c r="AM437" s="129">
        <f t="shared" si="147"/>
        <v>0</v>
      </c>
      <c r="AN437" s="263">
        <f t="shared" si="161"/>
        <v>0</v>
      </c>
      <c r="AO437" s="262">
        <f t="shared" si="148"/>
        <v>0</v>
      </c>
      <c r="AP437" s="129">
        <f t="shared" si="149"/>
        <v>0</v>
      </c>
      <c r="AQ437" s="263">
        <f t="shared" si="162"/>
        <v>0</v>
      </c>
      <c r="AR437" s="262">
        <f t="shared" si="150"/>
        <v>0</v>
      </c>
      <c r="AS437" s="129">
        <f t="shared" si="151"/>
        <v>0</v>
      </c>
      <c r="AT437" s="263">
        <f t="shared" si="163"/>
        <v>0</v>
      </c>
      <c r="AU437" s="262">
        <f t="shared" si="152"/>
        <v>0</v>
      </c>
      <c r="AV437" s="129">
        <f t="shared" si="153"/>
        <v>0</v>
      </c>
      <c r="AW437" s="263">
        <f t="shared" si="164"/>
        <v>0</v>
      </c>
      <c r="AX437" s="262">
        <f t="shared" si="154"/>
        <v>0</v>
      </c>
      <c r="AY437" s="129">
        <f t="shared" si="155"/>
        <v>0</v>
      </c>
      <c r="AZ437" s="129">
        <f t="shared" si="165"/>
        <v>0</v>
      </c>
      <c r="BA437" s="263">
        <f>IFERROR(IF(VLOOKUP($D437,Listen!$A$2:$F$45,6,0)="Ja",AX437-MAX(AY437:AZ437),AX437-AY437),0)</f>
        <v>0</v>
      </c>
      <c r="BB437" s="262">
        <f t="shared" si="166"/>
        <v>0</v>
      </c>
      <c r="BC437" s="129">
        <f t="shared" si="156"/>
        <v>0</v>
      </c>
      <c r="BD437" s="129">
        <f t="shared" si="167"/>
        <v>0</v>
      </c>
      <c r="BE437" s="263">
        <f>IFERROR(IF(VLOOKUP($D437,Listen!$A$2:$F$45,6,0)="Ja",BB437-MAX(BC437:BD437),BB437-BC437),0)</f>
        <v>0</v>
      </c>
    </row>
    <row r="438" spans="1:57" x14ac:dyDescent="0.25">
      <c r="A438" s="189">
        <v>434</v>
      </c>
      <c r="B438" s="135" t="str">
        <f>IF(AND(E438&lt;&gt;0,D438&lt;&gt;0,F438&lt;&gt;0),IF(C438&lt;&gt;0,CONCATENATE(C438,"-AGr",VLOOKUP(D438,Listen!$A$2:$D$45,4,FALSE),"-",E438,"-",F438,),CONCATENATE("AGr",VLOOKUP(D438,Listen!$A$2:$D$45,4,FALSE),"-",E438,"-",F438)),"keine vollständige ID")</f>
        <v>keine vollständige ID</v>
      </c>
      <c r="C438" s="126"/>
      <c r="D438" s="275"/>
      <c r="E438" s="33"/>
      <c r="F438" s="130"/>
      <c r="G438" s="16"/>
      <c r="H438" s="16"/>
      <c r="I438" s="16"/>
      <c r="J438" s="16"/>
      <c r="K438" s="16"/>
      <c r="L438" s="94">
        <f>IF(E438&gt;A_Stammdaten!$B$10,0,G438+H438-J438)</f>
        <v>0</v>
      </c>
      <c r="M438" s="16"/>
      <c r="N438" s="16"/>
      <c r="O438" s="16"/>
      <c r="P438" s="54">
        <f t="shared" si="144"/>
        <v>0</v>
      </c>
      <c r="Q438" s="33"/>
      <c r="R438" s="33"/>
      <c r="S438" s="33"/>
      <c r="T438" s="33"/>
      <c r="U438" s="33"/>
      <c r="V438" s="33"/>
      <c r="W438" s="55" t="str">
        <f t="shared" si="145"/>
        <v>-</v>
      </c>
      <c r="X438" s="55" t="str">
        <f t="shared" si="146"/>
        <v>-</v>
      </c>
      <c r="Y438" s="55">
        <f>IF(ISBLANK($D438),0,VLOOKUP($D438,Listen!$A$2:$C$45,2,FALSE))</f>
        <v>0</v>
      </c>
      <c r="Z438" s="55">
        <f>IF(ISBLANK($D438),0,VLOOKUP($D438,Listen!$A$2:$C$45,3,FALSE))</f>
        <v>0</v>
      </c>
      <c r="AA438" s="45">
        <f t="shared" si="157"/>
        <v>0</v>
      </c>
      <c r="AB438" s="45">
        <f t="shared" si="157"/>
        <v>0</v>
      </c>
      <c r="AC438" s="45">
        <f>IFERROR(IF(OR($R438&lt;&gt;"Ja",VLOOKUP($D438,Listen!$A$2:$F$45,5,0)="Nein",E438&lt;IF(D438="LNG Anbindungsanlagen gemäß separater Festlegung",2022,2023)),$Y438,$W438),0)</f>
        <v>0</v>
      </c>
      <c r="AD438" s="45">
        <f>IFERROR(IF(OR($R438&lt;&gt;"Ja",VLOOKUP($D438,Listen!$A$2:$F$45,5,0)="Nein",E438&lt;IF(D438="LNG Anbindungsanlagen gemäß separater Festlegung",2022,2023)),$Y438,$W438),0)</f>
        <v>0</v>
      </c>
      <c r="AE438" s="45">
        <f>IFERROR(IF(OR($S438&lt;&gt;"Ja",VLOOKUP($D438,Listen!$A$2:$F$45,6,0)="Nein"),$Y438,$X438),0)</f>
        <v>0</v>
      </c>
      <c r="AF438" s="45">
        <f>IFERROR(IF(OR($S438&lt;&gt;"Ja",VLOOKUP($D438,Listen!$A$2:$F$45,6,0)="Nein"),$Y438,$X438),0)</f>
        <v>0</v>
      </c>
      <c r="AG438" s="45">
        <f>IFERROR(IF(OR($S438&lt;&gt;"Ja",VLOOKUP($D438,Listen!$A$2:$F$45,6,0)="Nein"),$Y438,$X438),0)</f>
        <v>0</v>
      </c>
      <c r="AH438" s="47">
        <f t="shared" si="158"/>
        <v>0</v>
      </c>
      <c r="AI438" s="122">
        <f>IFERROR(IF(VLOOKUP($D438,Listen!$A$2:$F$45,6,0)="Ja",MAX(BC438:BD438),D_SAV!$BC438),0)</f>
        <v>0</v>
      </c>
      <c r="AJ438" s="47">
        <f t="shared" si="159"/>
        <v>0</v>
      </c>
      <c r="AL438" s="262">
        <f t="shared" si="160"/>
        <v>0</v>
      </c>
      <c r="AM438" s="129">
        <f t="shared" si="147"/>
        <v>0</v>
      </c>
      <c r="AN438" s="263">
        <f t="shared" si="161"/>
        <v>0</v>
      </c>
      <c r="AO438" s="262">
        <f t="shared" si="148"/>
        <v>0</v>
      </c>
      <c r="AP438" s="129">
        <f t="shared" si="149"/>
        <v>0</v>
      </c>
      <c r="AQ438" s="263">
        <f t="shared" si="162"/>
        <v>0</v>
      </c>
      <c r="AR438" s="262">
        <f t="shared" si="150"/>
        <v>0</v>
      </c>
      <c r="AS438" s="129">
        <f t="shared" si="151"/>
        <v>0</v>
      </c>
      <c r="AT438" s="263">
        <f t="shared" si="163"/>
        <v>0</v>
      </c>
      <c r="AU438" s="262">
        <f t="shared" si="152"/>
        <v>0</v>
      </c>
      <c r="AV438" s="129">
        <f t="shared" si="153"/>
        <v>0</v>
      </c>
      <c r="AW438" s="263">
        <f t="shared" si="164"/>
        <v>0</v>
      </c>
      <c r="AX438" s="262">
        <f t="shared" si="154"/>
        <v>0</v>
      </c>
      <c r="AY438" s="129">
        <f t="shared" si="155"/>
        <v>0</v>
      </c>
      <c r="AZ438" s="129">
        <f t="shared" si="165"/>
        <v>0</v>
      </c>
      <c r="BA438" s="263">
        <f>IFERROR(IF(VLOOKUP($D438,Listen!$A$2:$F$45,6,0)="Ja",AX438-MAX(AY438:AZ438),AX438-AY438),0)</f>
        <v>0</v>
      </c>
      <c r="BB438" s="262">
        <f t="shared" si="166"/>
        <v>0</v>
      </c>
      <c r="BC438" s="129">
        <f t="shared" si="156"/>
        <v>0</v>
      </c>
      <c r="BD438" s="129">
        <f t="shared" si="167"/>
        <v>0</v>
      </c>
      <c r="BE438" s="263">
        <f>IFERROR(IF(VLOOKUP($D438,Listen!$A$2:$F$45,6,0)="Ja",BB438-MAX(BC438:BD438),BB438-BC438),0)</f>
        <v>0</v>
      </c>
    </row>
    <row r="439" spans="1:57" x14ac:dyDescent="0.25">
      <c r="A439" s="189">
        <v>435</v>
      </c>
      <c r="B439" s="135" t="str">
        <f>IF(AND(E439&lt;&gt;0,D439&lt;&gt;0,F439&lt;&gt;0),IF(C439&lt;&gt;0,CONCATENATE(C439,"-AGr",VLOOKUP(D439,Listen!$A$2:$D$45,4,FALSE),"-",E439,"-",F439,),CONCATENATE("AGr",VLOOKUP(D439,Listen!$A$2:$D$45,4,FALSE),"-",E439,"-",F439)),"keine vollständige ID")</f>
        <v>keine vollständige ID</v>
      </c>
      <c r="C439" s="126"/>
      <c r="D439" s="275"/>
      <c r="E439" s="33"/>
      <c r="F439" s="130"/>
      <c r="G439" s="16"/>
      <c r="H439" s="16"/>
      <c r="I439" s="16"/>
      <c r="J439" s="16"/>
      <c r="K439" s="16"/>
      <c r="L439" s="94">
        <f>IF(E439&gt;A_Stammdaten!$B$10,0,G439+H439-J439)</f>
        <v>0</v>
      </c>
      <c r="M439" s="16"/>
      <c r="N439" s="16"/>
      <c r="O439" s="16"/>
      <c r="P439" s="54">
        <f t="shared" si="144"/>
        <v>0</v>
      </c>
      <c r="Q439" s="33"/>
      <c r="R439" s="33"/>
      <c r="S439" s="33"/>
      <c r="T439" s="33"/>
      <c r="U439" s="33"/>
      <c r="V439" s="33"/>
      <c r="W439" s="55" t="str">
        <f t="shared" si="145"/>
        <v>-</v>
      </c>
      <c r="X439" s="55" t="str">
        <f t="shared" si="146"/>
        <v>-</v>
      </c>
      <c r="Y439" s="55">
        <f>IF(ISBLANK($D439),0,VLOOKUP($D439,Listen!$A$2:$C$45,2,FALSE))</f>
        <v>0</v>
      </c>
      <c r="Z439" s="55">
        <f>IF(ISBLANK($D439),0,VLOOKUP($D439,Listen!$A$2:$C$45,3,FALSE))</f>
        <v>0</v>
      </c>
      <c r="AA439" s="45">
        <f t="shared" si="157"/>
        <v>0</v>
      </c>
      <c r="AB439" s="45">
        <f t="shared" si="157"/>
        <v>0</v>
      </c>
      <c r="AC439" s="45">
        <f>IFERROR(IF(OR($R439&lt;&gt;"Ja",VLOOKUP($D439,Listen!$A$2:$F$45,5,0)="Nein",E439&lt;IF(D439="LNG Anbindungsanlagen gemäß separater Festlegung",2022,2023)),$Y439,$W439),0)</f>
        <v>0</v>
      </c>
      <c r="AD439" s="45">
        <f>IFERROR(IF(OR($R439&lt;&gt;"Ja",VLOOKUP($D439,Listen!$A$2:$F$45,5,0)="Nein",E439&lt;IF(D439="LNG Anbindungsanlagen gemäß separater Festlegung",2022,2023)),$Y439,$W439),0)</f>
        <v>0</v>
      </c>
      <c r="AE439" s="45">
        <f>IFERROR(IF(OR($S439&lt;&gt;"Ja",VLOOKUP($D439,Listen!$A$2:$F$45,6,0)="Nein"),$Y439,$X439),0)</f>
        <v>0</v>
      </c>
      <c r="AF439" s="45">
        <f>IFERROR(IF(OR($S439&lt;&gt;"Ja",VLOOKUP($D439,Listen!$A$2:$F$45,6,0)="Nein"),$Y439,$X439),0)</f>
        <v>0</v>
      </c>
      <c r="AG439" s="45">
        <f>IFERROR(IF(OR($S439&lt;&gt;"Ja",VLOOKUP($D439,Listen!$A$2:$F$45,6,0)="Nein"),$Y439,$X439),0)</f>
        <v>0</v>
      </c>
      <c r="AH439" s="47">
        <f t="shared" si="158"/>
        <v>0</v>
      </c>
      <c r="AI439" s="122">
        <f>IFERROR(IF(VLOOKUP($D439,Listen!$A$2:$F$45,6,0)="Ja",MAX(BC439:BD439),D_SAV!$BC439),0)</f>
        <v>0</v>
      </c>
      <c r="AJ439" s="47">
        <f t="shared" si="159"/>
        <v>0</v>
      </c>
      <c r="AL439" s="262">
        <f t="shared" si="160"/>
        <v>0</v>
      </c>
      <c r="AM439" s="129">
        <f t="shared" si="147"/>
        <v>0</v>
      </c>
      <c r="AN439" s="263">
        <f t="shared" si="161"/>
        <v>0</v>
      </c>
      <c r="AO439" s="262">
        <f t="shared" si="148"/>
        <v>0</v>
      </c>
      <c r="AP439" s="129">
        <f t="shared" si="149"/>
        <v>0</v>
      </c>
      <c r="AQ439" s="263">
        <f t="shared" si="162"/>
        <v>0</v>
      </c>
      <c r="AR439" s="262">
        <f t="shared" si="150"/>
        <v>0</v>
      </c>
      <c r="AS439" s="129">
        <f t="shared" si="151"/>
        <v>0</v>
      </c>
      <c r="AT439" s="263">
        <f t="shared" si="163"/>
        <v>0</v>
      </c>
      <c r="AU439" s="262">
        <f t="shared" si="152"/>
        <v>0</v>
      </c>
      <c r="AV439" s="129">
        <f t="shared" si="153"/>
        <v>0</v>
      </c>
      <c r="AW439" s="263">
        <f t="shared" si="164"/>
        <v>0</v>
      </c>
      <c r="AX439" s="262">
        <f t="shared" si="154"/>
        <v>0</v>
      </c>
      <c r="AY439" s="129">
        <f t="shared" si="155"/>
        <v>0</v>
      </c>
      <c r="AZ439" s="129">
        <f t="shared" si="165"/>
        <v>0</v>
      </c>
      <c r="BA439" s="263">
        <f>IFERROR(IF(VLOOKUP($D439,Listen!$A$2:$F$45,6,0)="Ja",AX439-MAX(AY439:AZ439),AX439-AY439),0)</f>
        <v>0</v>
      </c>
      <c r="BB439" s="262">
        <f t="shared" si="166"/>
        <v>0</v>
      </c>
      <c r="BC439" s="129">
        <f t="shared" si="156"/>
        <v>0</v>
      </c>
      <c r="BD439" s="129">
        <f t="shared" si="167"/>
        <v>0</v>
      </c>
      <c r="BE439" s="263">
        <f>IFERROR(IF(VLOOKUP($D439,Listen!$A$2:$F$45,6,0)="Ja",BB439-MAX(BC439:BD439),BB439-BC439),0)</f>
        <v>0</v>
      </c>
    </row>
    <row r="440" spans="1:57" x14ac:dyDescent="0.25">
      <c r="A440" s="189">
        <v>436</v>
      </c>
      <c r="B440" s="135" t="str">
        <f>IF(AND(E440&lt;&gt;0,D440&lt;&gt;0,F440&lt;&gt;0),IF(C440&lt;&gt;0,CONCATENATE(C440,"-AGr",VLOOKUP(D440,Listen!$A$2:$D$45,4,FALSE),"-",E440,"-",F440,),CONCATENATE("AGr",VLOOKUP(D440,Listen!$A$2:$D$45,4,FALSE),"-",E440,"-",F440)),"keine vollständige ID")</f>
        <v>keine vollständige ID</v>
      </c>
      <c r="C440" s="126"/>
      <c r="D440" s="275"/>
      <c r="E440" s="33"/>
      <c r="F440" s="130"/>
      <c r="G440" s="16"/>
      <c r="H440" s="16"/>
      <c r="I440" s="16"/>
      <c r="J440" s="16"/>
      <c r="K440" s="16"/>
      <c r="L440" s="94">
        <f>IF(E440&gt;A_Stammdaten!$B$10,0,G440+H440-J440)</f>
        <v>0</v>
      </c>
      <c r="M440" s="16"/>
      <c r="N440" s="16"/>
      <c r="O440" s="16"/>
      <c r="P440" s="54">
        <f t="shared" si="144"/>
        <v>0</v>
      </c>
      <c r="Q440" s="33"/>
      <c r="R440" s="33"/>
      <c r="S440" s="33"/>
      <c r="T440" s="33"/>
      <c r="U440" s="33"/>
      <c r="V440" s="33"/>
      <c r="W440" s="55" t="str">
        <f t="shared" si="145"/>
        <v>-</v>
      </c>
      <c r="X440" s="55" t="str">
        <f t="shared" si="146"/>
        <v>-</v>
      </c>
      <c r="Y440" s="55">
        <f>IF(ISBLANK($D440),0,VLOOKUP($D440,Listen!$A$2:$C$45,2,FALSE))</f>
        <v>0</v>
      </c>
      <c r="Z440" s="55">
        <f>IF(ISBLANK($D440),0,VLOOKUP($D440,Listen!$A$2:$C$45,3,FALSE))</f>
        <v>0</v>
      </c>
      <c r="AA440" s="45">
        <f t="shared" si="157"/>
        <v>0</v>
      </c>
      <c r="AB440" s="45">
        <f t="shared" si="157"/>
        <v>0</v>
      </c>
      <c r="AC440" s="45">
        <f>IFERROR(IF(OR($R440&lt;&gt;"Ja",VLOOKUP($D440,Listen!$A$2:$F$45,5,0)="Nein",E440&lt;IF(D440="LNG Anbindungsanlagen gemäß separater Festlegung",2022,2023)),$Y440,$W440),0)</f>
        <v>0</v>
      </c>
      <c r="AD440" s="45">
        <f>IFERROR(IF(OR($R440&lt;&gt;"Ja",VLOOKUP($D440,Listen!$A$2:$F$45,5,0)="Nein",E440&lt;IF(D440="LNG Anbindungsanlagen gemäß separater Festlegung",2022,2023)),$Y440,$W440),0)</f>
        <v>0</v>
      </c>
      <c r="AE440" s="45">
        <f>IFERROR(IF(OR($S440&lt;&gt;"Ja",VLOOKUP($D440,Listen!$A$2:$F$45,6,0)="Nein"),$Y440,$X440),0)</f>
        <v>0</v>
      </c>
      <c r="AF440" s="45">
        <f>IFERROR(IF(OR($S440&lt;&gt;"Ja",VLOOKUP($D440,Listen!$A$2:$F$45,6,0)="Nein"),$Y440,$X440),0)</f>
        <v>0</v>
      </c>
      <c r="AG440" s="45">
        <f>IFERROR(IF(OR($S440&lt;&gt;"Ja",VLOOKUP($D440,Listen!$A$2:$F$45,6,0)="Nein"),$Y440,$X440),0)</f>
        <v>0</v>
      </c>
      <c r="AH440" s="47">
        <f t="shared" si="158"/>
        <v>0</v>
      </c>
      <c r="AI440" s="122">
        <f>IFERROR(IF(VLOOKUP($D440,Listen!$A$2:$F$45,6,0)="Ja",MAX(BC440:BD440),D_SAV!$BC440),0)</f>
        <v>0</v>
      </c>
      <c r="AJ440" s="47">
        <f t="shared" si="159"/>
        <v>0</v>
      </c>
      <c r="AL440" s="262">
        <f t="shared" si="160"/>
        <v>0</v>
      </c>
      <c r="AM440" s="129">
        <f t="shared" si="147"/>
        <v>0</v>
      </c>
      <c r="AN440" s="263">
        <f t="shared" si="161"/>
        <v>0</v>
      </c>
      <c r="AO440" s="262">
        <f t="shared" si="148"/>
        <v>0</v>
      </c>
      <c r="AP440" s="129">
        <f t="shared" si="149"/>
        <v>0</v>
      </c>
      <c r="AQ440" s="263">
        <f t="shared" si="162"/>
        <v>0</v>
      </c>
      <c r="AR440" s="262">
        <f t="shared" si="150"/>
        <v>0</v>
      </c>
      <c r="AS440" s="129">
        <f t="shared" si="151"/>
        <v>0</v>
      </c>
      <c r="AT440" s="263">
        <f t="shared" si="163"/>
        <v>0</v>
      </c>
      <c r="AU440" s="262">
        <f t="shared" si="152"/>
        <v>0</v>
      </c>
      <c r="AV440" s="129">
        <f t="shared" si="153"/>
        <v>0</v>
      </c>
      <c r="AW440" s="263">
        <f t="shared" si="164"/>
        <v>0</v>
      </c>
      <c r="AX440" s="262">
        <f t="shared" si="154"/>
        <v>0</v>
      </c>
      <c r="AY440" s="129">
        <f t="shared" si="155"/>
        <v>0</v>
      </c>
      <c r="AZ440" s="129">
        <f t="shared" si="165"/>
        <v>0</v>
      </c>
      <c r="BA440" s="263">
        <f>IFERROR(IF(VLOOKUP($D440,Listen!$A$2:$F$45,6,0)="Ja",AX440-MAX(AY440:AZ440),AX440-AY440),0)</f>
        <v>0</v>
      </c>
      <c r="BB440" s="262">
        <f t="shared" si="166"/>
        <v>0</v>
      </c>
      <c r="BC440" s="129">
        <f t="shared" si="156"/>
        <v>0</v>
      </c>
      <c r="BD440" s="129">
        <f t="shared" si="167"/>
        <v>0</v>
      </c>
      <c r="BE440" s="263">
        <f>IFERROR(IF(VLOOKUP($D440,Listen!$A$2:$F$45,6,0)="Ja",BB440-MAX(BC440:BD440),BB440-BC440),0)</f>
        <v>0</v>
      </c>
    </row>
    <row r="441" spans="1:57" x14ac:dyDescent="0.25">
      <c r="A441" s="189">
        <v>437</v>
      </c>
      <c r="B441" s="135" t="str">
        <f>IF(AND(E441&lt;&gt;0,D441&lt;&gt;0,F441&lt;&gt;0),IF(C441&lt;&gt;0,CONCATENATE(C441,"-AGr",VLOOKUP(D441,Listen!$A$2:$D$45,4,FALSE),"-",E441,"-",F441,),CONCATENATE("AGr",VLOOKUP(D441,Listen!$A$2:$D$45,4,FALSE),"-",E441,"-",F441)),"keine vollständige ID")</f>
        <v>keine vollständige ID</v>
      </c>
      <c r="C441" s="126"/>
      <c r="D441" s="275"/>
      <c r="E441" s="33"/>
      <c r="F441" s="130"/>
      <c r="G441" s="16"/>
      <c r="H441" s="16"/>
      <c r="I441" s="16"/>
      <c r="J441" s="16"/>
      <c r="K441" s="16"/>
      <c r="L441" s="94">
        <f>IF(E441&gt;A_Stammdaten!$B$10,0,G441+H441-J441)</f>
        <v>0</v>
      </c>
      <c r="M441" s="16"/>
      <c r="N441" s="16"/>
      <c r="O441" s="16"/>
      <c r="P441" s="54">
        <f t="shared" si="144"/>
        <v>0</v>
      </c>
      <c r="Q441" s="33"/>
      <c r="R441" s="33"/>
      <c r="S441" s="33"/>
      <c r="T441" s="33"/>
      <c r="U441" s="33"/>
      <c r="V441" s="33"/>
      <c r="W441" s="55" t="str">
        <f t="shared" si="145"/>
        <v>-</v>
      </c>
      <c r="X441" s="55" t="str">
        <f t="shared" si="146"/>
        <v>-</v>
      </c>
      <c r="Y441" s="55">
        <f>IF(ISBLANK($D441),0,VLOOKUP($D441,Listen!$A$2:$C$45,2,FALSE))</f>
        <v>0</v>
      </c>
      <c r="Z441" s="55">
        <f>IF(ISBLANK($D441),0,VLOOKUP($D441,Listen!$A$2:$C$45,3,FALSE))</f>
        <v>0</v>
      </c>
      <c r="AA441" s="45">
        <f t="shared" si="157"/>
        <v>0</v>
      </c>
      <c r="AB441" s="45">
        <f t="shared" si="157"/>
        <v>0</v>
      </c>
      <c r="AC441" s="45">
        <f>IFERROR(IF(OR($R441&lt;&gt;"Ja",VLOOKUP($D441,Listen!$A$2:$F$45,5,0)="Nein",E441&lt;IF(D441="LNG Anbindungsanlagen gemäß separater Festlegung",2022,2023)),$Y441,$W441),0)</f>
        <v>0</v>
      </c>
      <c r="AD441" s="45">
        <f>IFERROR(IF(OR($R441&lt;&gt;"Ja",VLOOKUP($D441,Listen!$A$2:$F$45,5,0)="Nein",E441&lt;IF(D441="LNG Anbindungsanlagen gemäß separater Festlegung",2022,2023)),$Y441,$W441),0)</f>
        <v>0</v>
      </c>
      <c r="AE441" s="45">
        <f>IFERROR(IF(OR($S441&lt;&gt;"Ja",VLOOKUP($D441,Listen!$A$2:$F$45,6,0)="Nein"),$Y441,$X441),0)</f>
        <v>0</v>
      </c>
      <c r="AF441" s="45">
        <f>IFERROR(IF(OR($S441&lt;&gt;"Ja",VLOOKUP($D441,Listen!$A$2:$F$45,6,0)="Nein"),$Y441,$X441),0)</f>
        <v>0</v>
      </c>
      <c r="AG441" s="45">
        <f>IFERROR(IF(OR($S441&lt;&gt;"Ja",VLOOKUP($D441,Listen!$A$2:$F$45,6,0)="Nein"),$Y441,$X441),0)</f>
        <v>0</v>
      </c>
      <c r="AH441" s="47">
        <f t="shared" si="158"/>
        <v>0</v>
      </c>
      <c r="AI441" s="122">
        <f>IFERROR(IF(VLOOKUP($D441,Listen!$A$2:$F$45,6,0)="Ja",MAX(BC441:BD441),D_SAV!$BC441),0)</f>
        <v>0</v>
      </c>
      <c r="AJ441" s="47">
        <f t="shared" si="159"/>
        <v>0</v>
      </c>
      <c r="AL441" s="262">
        <f t="shared" si="160"/>
        <v>0</v>
      </c>
      <c r="AM441" s="129">
        <f t="shared" si="147"/>
        <v>0</v>
      </c>
      <c r="AN441" s="263">
        <f t="shared" si="161"/>
        <v>0</v>
      </c>
      <c r="AO441" s="262">
        <f t="shared" si="148"/>
        <v>0</v>
      </c>
      <c r="AP441" s="129">
        <f t="shared" si="149"/>
        <v>0</v>
      </c>
      <c r="AQ441" s="263">
        <f t="shared" si="162"/>
        <v>0</v>
      </c>
      <c r="AR441" s="262">
        <f t="shared" si="150"/>
        <v>0</v>
      </c>
      <c r="AS441" s="129">
        <f t="shared" si="151"/>
        <v>0</v>
      </c>
      <c r="AT441" s="263">
        <f t="shared" si="163"/>
        <v>0</v>
      </c>
      <c r="AU441" s="262">
        <f t="shared" si="152"/>
        <v>0</v>
      </c>
      <c r="AV441" s="129">
        <f t="shared" si="153"/>
        <v>0</v>
      </c>
      <c r="AW441" s="263">
        <f t="shared" si="164"/>
        <v>0</v>
      </c>
      <c r="AX441" s="262">
        <f t="shared" si="154"/>
        <v>0</v>
      </c>
      <c r="AY441" s="129">
        <f t="shared" si="155"/>
        <v>0</v>
      </c>
      <c r="AZ441" s="129">
        <f t="shared" si="165"/>
        <v>0</v>
      </c>
      <c r="BA441" s="263">
        <f>IFERROR(IF(VLOOKUP($D441,Listen!$A$2:$F$45,6,0)="Ja",AX441-MAX(AY441:AZ441),AX441-AY441),0)</f>
        <v>0</v>
      </c>
      <c r="BB441" s="262">
        <f t="shared" si="166"/>
        <v>0</v>
      </c>
      <c r="BC441" s="129">
        <f t="shared" si="156"/>
        <v>0</v>
      </c>
      <c r="BD441" s="129">
        <f t="shared" si="167"/>
        <v>0</v>
      </c>
      <c r="BE441" s="263">
        <f>IFERROR(IF(VLOOKUP($D441,Listen!$A$2:$F$45,6,0)="Ja",BB441-MAX(BC441:BD441),BB441-BC441),0)</f>
        <v>0</v>
      </c>
    </row>
    <row r="442" spans="1:57" x14ac:dyDescent="0.25">
      <c r="A442" s="189">
        <v>438</v>
      </c>
      <c r="B442" s="135" t="str">
        <f>IF(AND(E442&lt;&gt;0,D442&lt;&gt;0,F442&lt;&gt;0),IF(C442&lt;&gt;0,CONCATENATE(C442,"-AGr",VLOOKUP(D442,Listen!$A$2:$D$45,4,FALSE),"-",E442,"-",F442,),CONCATENATE("AGr",VLOOKUP(D442,Listen!$A$2:$D$45,4,FALSE),"-",E442,"-",F442)),"keine vollständige ID")</f>
        <v>keine vollständige ID</v>
      </c>
      <c r="C442" s="126"/>
      <c r="D442" s="275"/>
      <c r="E442" s="33"/>
      <c r="F442" s="130"/>
      <c r="G442" s="16"/>
      <c r="H442" s="16"/>
      <c r="I442" s="16"/>
      <c r="J442" s="16"/>
      <c r="K442" s="16"/>
      <c r="L442" s="94">
        <f>IF(E442&gt;A_Stammdaten!$B$10,0,G442+H442-J442)</f>
        <v>0</v>
      </c>
      <c r="M442" s="16"/>
      <c r="N442" s="16"/>
      <c r="O442" s="16"/>
      <c r="P442" s="54">
        <f t="shared" si="144"/>
        <v>0</v>
      </c>
      <c r="Q442" s="33"/>
      <c r="R442" s="33"/>
      <c r="S442" s="33"/>
      <c r="T442" s="33"/>
      <c r="U442" s="33"/>
      <c r="V442" s="33"/>
      <c r="W442" s="55" t="str">
        <f t="shared" si="145"/>
        <v>-</v>
      </c>
      <c r="X442" s="55" t="str">
        <f t="shared" si="146"/>
        <v>-</v>
      </c>
      <c r="Y442" s="55">
        <f>IF(ISBLANK($D442),0,VLOOKUP($D442,Listen!$A$2:$C$45,2,FALSE))</f>
        <v>0</v>
      </c>
      <c r="Z442" s="55">
        <f>IF(ISBLANK($D442),0,VLOOKUP($D442,Listen!$A$2:$C$45,3,FALSE))</f>
        <v>0</v>
      </c>
      <c r="AA442" s="45">
        <f t="shared" si="157"/>
        <v>0</v>
      </c>
      <c r="AB442" s="45">
        <f t="shared" si="157"/>
        <v>0</v>
      </c>
      <c r="AC442" s="45">
        <f>IFERROR(IF(OR($R442&lt;&gt;"Ja",VLOOKUP($D442,Listen!$A$2:$F$45,5,0)="Nein",E442&lt;IF(D442="LNG Anbindungsanlagen gemäß separater Festlegung",2022,2023)),$Y442,$W442),0)</f>
        <v>0</v>
      </c>
      <c r="AD442" s="45">
        <f>IFERROR(IF(OR($R442&lt;&gt;"Ja",VLOOKUP($D442,Listen!$A$2:$F$45,5,0)="Nein",E442&lt;IF(D442="LNG Anbindungsanlagen gemäß separater Festlegung",2022,2023)),$Y442,$W442),0)</f>
        <v>0</v>
      </c>
      <c r="AE442" s="45">
        <f>IFERROR(IF(OR($S442&lt;&gt;"Ja",VLOOKUP($D442,Listen!$A$2:$F$45,6,0)="Nein"),$Y442,$X442),0)</f>
        <v>0</v>
      </c>
      <c r="AF442" s="45">
        <f>IFERROR(IF(OR($S442&lt;&gt;"Ja",VLOOKUP($D442,Listen!$A$2:$F$45,6,0)="Nein"),$Y442,$X442),0)</f>
        <v>0</v>
      </c>
      <c r="AG442" s="45">
        <f>IFERROR(IF(OR($S442&lt;&gt;"Ja",VLOOKUP($D442,Listen!$A$2:$F$45,6,0)="Nein"),$Y442,$X442),0)</f>
        <v>0</v>
      </c>
      <c r="AH442" s="47">
        <f t="shared" si="158"/>
        <v>0</v>
      </c>
      <c r="AI442" s="122">
        <f>IFERROR(IF(VLOOKUP($D442,Listen!$A$2:$F$45,6,0)="Ja",MAX(BC442:BD442),D_SAV!$BC442),0)</f>
        <v>0</v>
      </c>
      <c r="AJ442" s="47">
        <f t="shared" si="159"/>
        <v>0</v>
      </c>
      <c r="AL442" s="262">
        <f t="shared" si="160"/>
        <v>0</v>
      </c>
      <c r="AM442" s="129">
        <f t="shared" si="147"/>
        <v>0</v>
      </c>
      <c r="AN442" s="263">
        <f t="shared" si="161"/>
        <v>0</v>
      </c>
      <c r="AO442" s="262">
        <f t="shared" si="148"/>
        <v>0</v>
      </c>
      <c r="AP442" s="129">
        <f t="shared" si="149"/>
        <v>0</v>
      </c>
      <c r="AQ442" s="263">
        <f t="shared" si="162"/>
        <v>0</v>
      </c>
      <c r="AR442" s="262">
        <f t="shared" si="150"/>
        <v>0</v>
      </c>
      <c r="AS442" s="129">
        <f t="shared" si="151"/>
        <v>0</v>
      </c>
      <c r="AT442" s="263">
        <f t="shared" si="163"/>
        <v>0</v>
      </c>
      <c r="AU442" s="262">
        <f t="shared" si="152"/>
        <v>0</v>
      </c>
      <c r="AV442" s="129">
        <f t="shared" si="153"/>
        <v>0</v>
      </c>
      <c r="AW442" s="263">
        <f t="shared" si="164"/>
        <v>0</v>
      </c>
      <c r="AX442" s="262">
        <f t="shared" si="154"/>
        <v>0</v>
      </c>
      <c r="AY442" s="129">
        <f t="shared" si="155"/>
        <v>0</v>
      </c>
      <c r="AZ442" s="129">
        <f t="shared" si="165"/>
        <v>0</v>
      </c>
      <c r="BA442" s="263">
        <f>IFERROR(IF(VLOOKUP($D442,Listen!$A$2:$F$45,6,0)="Ja",AX442-MAX(AY442:AZ442),AX442-AY442),0)</f>
        <v>0</v>
      </c>
      <c r="BB442" s="262">
        <f t="shared" si="166"/>
        <v>0</v>
      </c>
      <c r="BC442" s="129">
        <f t="shared" si="156"/>
        <v>0</v>
      </c>
      <c r="BD442" s="129">
        <f t="shared" si="167"/>
        <v>0</v>
      </c>
      <c r="BE442" s="263">
        <f>IFERROR(IF(VLOOKUP($D442,Listen!$A$2:$F$45,6,0)="Ja",BB442-MAX(BC442:BD442),BB442-BC442),0)</f>
        <v>0</v>
      </c>
    </row>
    <row r="443" spans="1:57" x14ac:dyDescent="0.25">
      <c r="A443" s="189">
        <v>439</v>
      </c>
      <c r="B443" s="135" t="str">
        <f>IF(AND(E443&lt;&gt;0,D443&lt;&gt;0,F443&lt;&gt;0),IF(C443&lt;&gt;0,CONCATENATE(C443,"-AGr",VLOOKUP(D443,Listen!$A$2:$D$45,4,FALSE),"-",E443,"-",F443,),CONCATENATE("AGr",VLOOKUP(D443,Listen!$A$2:$D$45,4,FALSE),"-",E443,"-",F443)),"keine vollständige ID")</f>
        <v>keine vollständige ID</v>
      </c>
      <c r="C443" s="126"/>
      <c r="D443" s="275"/>
      <c r="E443" s="33"/>
      <c r="F443" s="130"/>
      <c r="G443" s="16"/>
      <c r="H443" s="16"/>
      <c r="I443" s="16"/>
      <c r="J443" s="16"/>
      <c r="K443" s="16"/>
      <c r="L443" s="94">
        <f>IF(E443&gt;A_Stammdaten!$B$10,0,G443+H443-J443)</f>
        <v>0</v>
      </c>
      <c r="M443" s="16"/>
      <c r="N443" s="16"/>
      <c r="O443" s="16"/>
      <c r="P443" s="54">
        <f t="shared" si="144"/>
        <v>0</v>
      </c>
      <c r="Q443" s="33"/>
      <c r="R443" s="33"/>
      <c r="S443" s="33"/>
      <c r="T443" s="33"/>
      <c r="U443" s="33"/>
      <c r="V443" s="33"/>
      <c r="W443" s="55" t="str">
        <f t="shared" si="145"/>
        <v>-</v>
      </c>
      <c r="X443" s="55" t="str">
        <f t="shared" si="146"/>
        <v>-</v>
      </c>
      <c r="Y443" s="55">
        <f>IF(ISBLANK($D443),0,VLOOKUP($D443,Listen!$A$2:$C$45,2,FALSE))</f>
        <v>0</v>
      </c>
      <c r="Z443" s="55">
        <f>IF(ISBLANK($D443),0,VLOOKUP($D443,Listen!$A$2:$C$45,3,FALSE))</f>
        <v>0</v>
      </c>
      <c r="AA443" s="45">
        <f t="shared" si="157"/>
        <v>0</v>
      </c>
      <c r="AB443" s="45">
        <f t="shared" si="157"/>
        <v>0</v>
      </c>
      <c r="AC443" s="45">
        <f>IFERROR(IF(OR($R443&lt;&gt;"Ja",VLOOKUP($D443,Listen!$A$2:$F$45,5,0)="Nein",E443&lt;IF(D443="LNG Anbindungsanlagen gemäß separater Festlegung",2022,2023)),$Y443,$W443),0)</f>
        <v>0</v>
      </c>
      <c r="AD443" s="45">
        <f>IFERROR(IF(OR($R443&lt;&gt;"Ja",VLOOKUP($D443,Listen!$A$2:$F$45,5,0)="Nein",E443&lt;IF(D443="LNG Anbindungsanlagen gemäß separater Festlegung",2022,2023)),$Y443,$W443),0)</f>
        <v>0</v>
      </c>
      <c r="AE443" s="45">
        <f>IFERROR(IF(OR($S443&lt;&gt;"Ja",VLOOKUP($D443,Listen!$A$2:$F$45,6,0)="Nein"),$Y443,$X443),0)</f>
        <v>0</v>
      </c>
      <c r="AF443" s="45">
        <f>IFERROR(IF(OR($S443&lt;&gt;"Ja",VLOOKUP($D443,Listen!$A$2:$F$45,6,0)="Nein"),$Y443,$X443),0)</f>
        <v>0</v>
      </c>
      <c r="AG443" s="45">
        <f>IFERROR(IF(OR($S443&lt;&gt;"Ja",VLOOKUP($D443,Listen!$A$2:$F$45,6,0)="Nein"),$Y443,$X443),0)</f>
        <v>0</v>
      </c>
      <c r="AH443" s="47">
        <f t="shared" si="158"/>
        <v>0</v>
      </c>
      <c r="AI443" s="122">
        <f>IFERROR(IF(VLOOKUP($D443,Listen!$A$2:$F$45,6,0)="Ja",MAX(BC443:BD443),D_SAV!$BC443),0)</f>
        <v>0</v>
      </c>
      <c r="AJ443" s="47">
        <f t="shared" si="159"/>
        <v>0</v>
      </c>
      <c r="AL443" s="262">
        <f t="shared" si="160"/>
        <v>0</v>
      </c>
      <c r="AM443" s="129">
        <f t="shared" si="147"/>
        <v>0</v>
      </c>
      <c r="AN443" s="263">
        <f t="shared" si="161"/>
        <v>0</v>
      </c>
      <c r="AO443" s="262">
        <f t="shared" si="148"/>
        <v>0</v>
      </c>
      <c r="AP443" s="129">
        <f t="shared" si="149"/>
        <v>0</v>
      </c>
      <c r="AQ443" s="263">
        <f t="shared" si="162"/>
        <v>0</v>
      </c>
      <c r="AR443" s="262">
        <f t="shared" si="150"/>
        <v>0</v>
      </c>
      <c r="AS443" s="129">
        <f t="shared" si="151"/>
        <v>0</v>
      </c>
      <c r="AT443" s="263">
        <f t="shared" si="163"/>
        <v>0</v>
      </c>
      <c r="AU443" s="262">
        <f t="shared" si="152"/>
        <v>0</v>
      </c>
      <c r="AV443" s="129">
        <f t="shared" si="153"/>
        <v>0</v>
      </c>
      <c r="AW443" s="263">
        <f t="shared" si="164"/>
        <v>0</v>
      </c>
      <c r="AX443" s="262">
        <f t="shared" si="154"/>
        <v>0</v>
      </c>
      <c r="AY443" s="129">
        <f t="shared" si="155"/>
        <v>0</v>
      </c>
      <c r="AZ443" s="129">
        <f t="shared" si="165"/>
        <v>0</v>
      </c>
      <c r="BA443" s="263">
        <f>IFERROR(IF(VLOOKUP($D443,Listen!$A$2:$F$45,6,0)="Ja",AX443-MAX(AY443:AZ443),AX443-AY443),0)</f>
        <v>0</v>
      </c>
      <c r="BB443" s="262">
        <f t="shared" si="166"/>
        <v>0</v>
      </c>
      <c r="BC443" s="129">
        <f t="shared" si="156"/>
        <v>0</v>
      </c>
      <c r="BD443" s="129">
        <f t="shared" si="167"/>
        <v>0</v>
      </c>
      <c r="BE443" s="263">
        <f>IFERROR(IF(VLOOKUP($D443,Listen!$A$2:$F$45,6,0)="Ja",BB443-MAX(BC443:BD443),BB443-BC443),0)</f>
        <v>0</v>
      </c>
    </row>
    <row r="444" spans="1:57" x14ac:dyDescent="0.25">
      <c r="A444" s="189">
        <v>440</v>
      </c>
      <c r="B444" s="135" t="str">
        <f>IF(AND(E444&lt;&gt;0,D444&lt;&gt;0,F444&lt;&gt;0),IF(C444&lt;&gt;0,CONCATENATE(C444,"-AGr",VLOOKUP(D444,Listen!$A$2:$D$45,4,FALSE),"-",E444,"-",F444,),CONCATENATE("AGr",VLOOKUP(D444,Listen!$A$2:$D$45,4,FALSE),"-",E444,"-",F444)),"keine vollständige ID")</f>
        <v>keine vollständige ID</v>
      </c>
      <c r="C444" s="126"/>
      <c r="D444" s="275"/>
      <c r="E444" s="33"/>
      <c r="F444" s="130"/>
      <c r="G444" s="16"/>
      <c r="H444" s="16"/>
      <c r="I444" s="16"/>
      <c r="J444" s="16"/>
      <c r="K444" s="16"/>
      <c r="L444" s="94">
        <f>IF(E444&gt;A_Stammdaten!$B$10,0,G444+H444-J444)</f>
        <v>0</v>
      </c>
      <c r="M444" s="16"/>
      <c r="N444" s="16"/>
      <c r="O444" s="16"/>
      <c r="P444" s="54">
        <f t="shared" si="144"/>
        <v>0</v>
      </c>
      <c r="Q444" s="33"/>
      <c r="R444" s="33"/>
      <c r="S444" s="33"/>
      <c r="T444" s="33"/>
      <c r="U444" s="33"/>
      <c r="V444" s="33"/>
      <c r="W444" s="55" t="str">
        <f t="shared" si="145"/>
        <v>-</v>
      </c>
      <c r="X444" s="55" t="str">
        <f t="shared" si="146"/>
        <v>-</v>
      </c>
      <c r="Y444" s="55">
        <f>IF(ISBLANK($D444),0,VLOOKUP($D444,Listen!$A$2:$C$45,2,FALSE))</f>
        <v>0</v>
      </c>
      <c r="Z444" s="55">
        <f>IF(ISBLANK($D444),0,VLOOKUP($D444,Listen!$A$2:$C$45,3,FALSE))</f>
        <v>0</v>
      </c>
      <c r="AA444" s="45">
        <f t="shared" si="157"/>
        <v>0</v>
      </c>
      <c r="AB444" s="45">
        <f t="shared" si="157"/>
        <v>0</v>
      </c>
      <c r="AC444" s="45">
        <f>IFERROR(IF(OR($R444&lt;&gt;"Ja",VLOOKUP($D444,Listen!$A$2:$F$45,5,0)="Nein",E444&lt;IF(D444="LNG Anbindungsanlagen gemäß separater Festlegung",2022,2023)),$Y444,$W444),0)</f>
        <v>0</v>
      </c>
      <c r="AD444" s="45">
        <f>IFERROR(IF(OR($R444&lt;&gt;"Ja",VLOOKUP($D444,Listen!$A$2:$F$45,5,0)="Nein",E444&lt;IF(D444="LNG Anbindungsanlagen gemäß separater Festlegung",2022,2023)),$Y444,$W444),0)</f>
        <v>0</v>
      </c>
      <c r="AE444" s="45">
        <f>IFERROR(IF(OR($S444&lt;&gt;"Ja",VLOOKUP($D444,Listen!$A$2:$F$45,6,0)="Nein"),$Y444,$X444),0)</f>
        <v>0</v>
      </c>
      <c r="AF444" s="45">
        <f>IFERROR(IF(OR($S444&lt;&gt;"Ja",VLOOKUP($D444,Listen!$A$2:$F$45,6,0)="Nein"),$Y444,$X444),0)</f>
        <v>0</v>
      </c>
      <c r="AG444" s="45">
        <f>IFERROR(IF(OR($S444&lt;&gt;"Ja",VLOOKUP($D444,Listen!$A$2:$F$45,6,0)="Nein"),$Y444,$X444),0)</f>
        <v>0</v>
      </c>
      <c r="AH444" s="47">
        <f t="shared" si="158"/>
        <v>0</v>
      </c>
      <c r="AI444" s="122">
        <f>IFERROR(IF(VLOOKUP($D444,Listen!$A$2:$F$45,6,0)="Ja",MAX(BC444:BD444),D_SAV!$BC444),0)</f>
        <v>0</v>
      </c>
      <c r="AJ444" s="47">
        <f t="shared" si="159"/>
        <v>0</v>
      </c>
      <c r="AL444" s="262">
        <f t="shared" si="160"/>
        <v>0</v>
      </c>
      <c r="AM444" s="129">
        <f t="shared" si="147"/>
        <v>0</v>
      </c>
      <c r="AN444" s="263">
        <f t="shared" si="161"/>
        <v>0</v>
      </c>
      <c r="AO444" s="262">
        <f t="shared" si="148"/>
        <v>0</v>
      </c>
      <c r="AP444" s="129">
        <f t="shared" si="149"/>
        <v>0</v>
      </c>
      <c r="AQ444" s="263">
        <f t="shared" si="162"/>
        <v>0</v>
      </c>
      <c r="AR444" s="262">
        <f t="shared" si="150"/>
        <v>0</v>
      </c>
      <c r="AS444" s="129">
        <f t="shared" si="151"/>
        <v>0</v>
      </c>
      <c r="AT444" s="263">
        <f t="shared" si="163"/>
        <v>0</v>
      </c>
      <c r="AU444" s="262">
        <f t="shared" si="152"/>
        <v>0</v>
      </c>
      <c r="AV444" s="129">
        <f t="shared" si="153"/>
        <v>0</v>
      </c>
      <c r="AW444" s="263">
        <f t="shared" si="164"/>
        <v>0</v>
      </c>
      <c r="AX444" s="262">
        <f t="shared" si="154"/>
        <v>0</v>
      </c>
      <c r="AY444" s="129">
        <f t="shared" si="155"/>
        <v>0</v>
      </c>
      <c r="AZ444" s="129">
        <f t="shared" si="165"/>
        <v>0</v>
      </c>
      <c r="BA444" s="263">
        <f>IFERROR(IF(VLOOKUP($D444,Listen!$A$2:$F$45,6,0)="Ja",AX444-MAX(AY444:AZ444),AX444-AY444),0)</f>
        <v>0</v>
      </c>
      <c r="BB444" s="262">
        <f t="shared" si="166"/>
        <v>0</v>
      </c>
      <c r="BC444" s="129">
        <f t="shared" si="156"/>
        <v>0</v>
      </c>
      <c r="BD444" s="129">
        <f t="shared" si="167"/>
        <v>0</v>
      </c>
      <c r="BE444" s="263">
        <f>IFERROR(IF(VLOOKUP($D444,Listen!$A$2:$F$45,6,0)="Ja",BB444-MAX(BC444:BD444),BB444-BC444),0)</f>
        <v>0</v>
      </c>
    </row>
    <row r="445" spans="1:57" x14ac:dyDescent="0.25">
      <c r="A445" s="189">
        <v>441</v>
      </c>
      <c r="B445" s="135" t="str">
        <f>IF(AND(E445&lt;&gt;0,D445&lt;&gt;0,F445&lt;&gt;0),IF(C445&lt;&gt;0,CONCATENATE(C445,"-AGr",VLOOKUP(D445,Listen!$A$2:$D$45,4,FALSE),"-",E445,"-",F445,),CONCATENATE("AGr",VLOOKUP(D445,Listen!$A$2:$D$45,4,FALSE),"-",E445,"-",F445)),"keine vollständige ID")</f>
        <v>keine vollständige ID</v>
      </c>
      <c r="C445" s="126"/>
      <c r="D445" s="275"/>
      <c r="E445" s="33"/>
      <c r="F445" s="130"/>
      <c r="G445" s="16"/>
      <c r="H445" s="16"/>
      <c r="I445" s="16"/>
      <c r="J445" s="16"/>
      <c r="K445" s="16"/>
      <c r="L445" s="94">
        <f>IF(E445&gt;A_Stammdaten!$B$10,0,G445+H445-J445)</f>
        <v>0</v>
      </c>
      <c r="M445" s="16"/>
      <c r="N445" s="16"/>
      <c r="O445" s="16"/>
      <c r="P445" s="54">
        <f t="shared" si="144"/>
        <v>0</v>
      </c>
      <c r="Q445" s="33"/>
      <c r="R445" s="33"/>
      <c r="S445" s="33"/>
      <c r="T445" s="33"/>
      <c r="U445" s="33"/>
      <c r="V445" s="33"/>
      <c r="W445" s="55" t="str">
        <f t="shared" si="145"/>
        <v>-</v>
      </c>
      <c r="X445" s="55" t="str">
        <f t="shared" si="146"/>
        <v>-</v>
      </c>
      <c r="Y445" s="55">
        <f>IF(ISBLANK($D445),0,VLOOKUP($D445,Listen!$A$2:$C$45,2,FALSE))</f>
        <v>0</v>
      </c>
      <c r="Z445" s="55">
        <f>IF(ISBLANK($D445),0,VLOOKUP($D445,Listen!$A$2:$C$45,3,FALSE))</f>
        <v>0</v>
      </c>
      <c r="AA445" s="45">
        <f t="shared" si="157"/>
        <v>0</v>
      </c>
      <c r="AB445" s="45">
        <f t="shared" si="157"/>
        <v>0</v>
      </c>
      <c r="AC445" s="45">
        <f>IFERROR(IF(OR($R445&lt;&gt;"Ja",VLOOKUP($D445,Listen!$A$2:$F$45,5,0)="Nein",E445&lt;IF(D445="LNG Anbindungsanlagen gemäß separater Festlegung",2022,2023)),$Y445,$W445),0)</f>
        <v>0</v>
      </c>
      <c r="AD445" s="45">
        <f>IFERROR(IF(OR($R445&lt;&gt;"Ja",VLOOKUP($D445,Listen!$A$2:$F$45,5,0)="Nein",E445&lt;IF(D445="LNG Anbindungsanlagen gemäß separater Festlegung",2022,2023)),$Y445,$W445),0)</f>
        <v>0</v>
      </c>
      <c r="AE445" s="45">
        <f>IFERROR(IF(OR($S445&lt;&gt;"Ja",VLOOKUP($D445,Listen!$A$2:$F$45,6,0)="Nein"),$Y445,$X445),0)</f>
        <v>0</v>
      </c>
      <c r="AF445" s="45">
        <f>IFERROR(IF(OR($S445&lt;&gt;"Ja",VLOOKUP($D445,Listen!$A$2:$F$45,6,0)="Nein"),$Y445,$X445),0)</f>
        <v>0</v>
      </c>
      <c r="AG445" s="45">
        <f>IFERROR(IF(OR($S445&lt;&gt;"Ja",VLOOKUP($D445,Listen!$A$2:$F$45,6,0)="Nein"),$Y445,$X445),0)</f>
        <v>0</v>
      </c>
      <c r="AH445" s="47">
        <f t="shared" si="158"/>
        <v>0</v>
      </c>
      <c r="AI445" s="122">
        <f>IFERROR(IF(VLOOKUP($D445,Listen!$A$2:$F$45,6,0)="Ja",MAX(BC445:BD445),D_SAV!$BC445),0)</f>
        <v>0</v>
      </c>
      <c r="AJ445" s="47">
        <f t="shared" si="159"/>
        <v>0</v>
      </c>
      <c r="AL445" s="262">
        <f t="shared" si="160"/>
        <v>0</v>
      </c>
      <c r="AM445" s="129">
        <f t="shared" si="147"/>
        <v>0</v>
      </c>
      <c r="AN445" s="263">
        <f t="shared" si="161"/>
        <v>0</v>
      </c>
      <c r="AO445" s="262">
        <f t="shared" si="148"/>
        <v>0</v>
      </c>
      <c r="AP445" s="129">
        <f t="shared" si="149"/>
        <v>0</v>
      </c>
      <c r="AQ445" s="263">
        <f t="shared" si="162"/>
        <v>0</v>
      </c>
      <c r="AR445" s="262">
        <f t="shared" si="150"/>
        <v>0</v>
      </c>
      <c r="AS445" s="129">
        <f t="shared" si="151"/>
        <v>0</v>
      </c>
      <c r="AT445" s="263">
        <f t="shared" si="163"/>
        <v>0</v>
      </c>
      <c r="AU445" s="262">
        <f t="shared" si="152"/>
        <v>0</v>
      </c>
      <c r="AV445" s="129">
        <f t="shared" si="153"/>
        <v>0</v>
      </c>
      <c r="AW445" s="263">
        <f t="shared" si="164"/>
        <v>0</v>
      </c>
      <c r="AX445" s="262">
        <f t="shared" si="154"/>
        <v>0</v>
      </c>
      <c r="AY445" s="129">
        <f t="shared" si="155"/>
        <v>0</v>
      </c>
      <c r="AZ445" s="129">
        <f t="shared" si="165"/>
        <v>0</v>
      </c>
      <c r="BA445" s="263">
        <f>IFERROR(IF(VLOOKUP($D445,Listen!$A$2:$F$45,6,0)="Ja",AX445-MAX(AY445:AZ445),AX445-AY445),0)</f>
        <v>0</v>
      </c>
      <c r="BB445" s="262">
        <f t="shared" si="166"/>
        <v>0</v>
      </c>
      <c r="BC445" s="129">
        <f t="shared" si="156"/>
        <v>0</v>
      </c>
      <c r="BD445" s="129">
        <f t="shared" si="167"/>
        <v>0</v>
      </c>
      <c r="BE445" s="263">
        <f>IFERROR(IF(VLOOKUP($D445,Listen!$A$2:$F$45,6,0)="Ja",BB445-MAX(BC445:BD445),BB445-BC445),0)</f>
        <v>0</v>
      </c>
    </row>
    <row r="446" spans="1:57" x14ac:dyDescent="0.25">
      <c r="A446" s="189">
        <v>442</v>
      </c>
      <c r="B446" s="135" t="str">
        <f>IF(AND(E446&lt;&gt;0,D446&lt;&gt;0,F446&lt;&gt;0),IF(C446&lt;&gt;0,CONCATENATE(C446,"-AGr",VLOOKUP(D446,Listen!$A$2:$D$45,4,FALSE),"-",E446,"-",F446,),CONCATENATE("AGr",VLOOKUP(D446,Listen!$A$2:$D$45,4,FALSE),"-",E446,"-",F446)),"keine vollständige ID")</f>
        <v>keine vollständige ID</v>
      </c>
      <c r="C446" s="126"/>
      <c r="D446" s="275"/>
      <c r="E446" s="33"/>
      <c r="F446" s="130"/>
      <c r="G446" s="16"/>
      <c r="H446" s="16"/>
      <c r="I446" s="16"/>
      <c r="J446" s="16"/>
      <c r="K446" s="16"/>
      <c r="L446" s="94">
        <f>IF(E446&gt;A_Stammdaten!$B$10,0,G446+H446-J446)</f>
        <v>0</v>
      </c>
      <c r="M446" s="16"/>
      <c r="N446" s="16"/>
      <c r="O446" s="16"/>
      <c r="P446" s="54">
        <f t="shared" si="144"/>
        <v>0</v>
      </c>
      <c r="Q446" s="33"/>
      <c r="R446" s="33"/>
      <c r="S446" s="33"/>
      <c r="T446" s="33"/>
      <c r="U446" s="33"/>
      <c r="V446" s="33"/>
      <c r="W446" s="55" t="str">
        <f t="shared" si="145"/>
        <v>-</v>
      </c>
      <c r="X446" s="55" t="str">
        <f t="shared" si="146"/>
        <v>-</v>
      </c>
      <c r="Y446" s="55">
        <f>IF(ISBLANK($D446),0,VLOOKUP($D446,Listen!$A$2:$C$45,2,FALSE))</f>
        <v>0</v>
      </c>
      <c r="Z446" s="55">
        <f>IF(ISBLANK($D446),0,VLOOKUP($D446,Listen!$A$2:$C$45,3,FALSE))</f>
        <v>0</v>
      </c>
      <c r="AA446" s="45">
        <f t="shared" si="157"/>
        <v>0</v>
      </c>
      <c r="AB446" s="45">
        <f t="shared" si="157"/>
        <v>0</v>
      </c>
      <c r="AC446" s="45">
        <f>IFERROR(IF(OR($R446&lt;&gt;"Ja",VLOOKUP($D446,Listen!$A$2:$F$45,5,0)="Nein",E446&lt;IF(D446="LNG Anbindungsanlagen gemäß separater Festlegung",2022,2023)),$Y446,$W446),0)</f>
        <v>0</v>
      </c>
      <c r="AD446" s="45">
        <f>IFERROR(IF(OR($R446&lt;&gt;"Ja",VLOOKUP($D446,Listen!$A$2:$F$45,5,0)="Nein",E446&lt;IF(D446="LNG Anbindungsanlagen gemäß separater Festlegung",2022,2023)),$Y446,$W446),0)</f>
        <v>0</v>
      </c>
      <c r="AE446" s="45">
        <f>IFERROR(IF(OR($S446&lt;&gt;"Ja",VLOOKUP($D446,Listen!$A$2:$F$45,6,0)="Nein"),$Y446,$X446),0)</f>
        <v>0</v>
      </c>
      <c r="AF446" s="45">
        <f>IFERROR(IF(OR($S446&lt;&gt;"Ja",VLOOKUP($D446,Listen!$A$2:$F$45,6,0)="Nein"),$Y446,$X446),0)</f>
        <v>0</v>
      </c>
      <c r="AG446" s="45">
        <f>IFERROR(IF(OR($S446&lt;&gt;"Ja",VLOOKUP($D446,Listen!$A$2:$F$45,6,0)="Nein"),$Y446,$X446),0)</f>
        <v>0</v>
      </c>
      <c r="AH446" s="47">
        <f t="shared" si="158"/>
        <v>0</v>
      </c>
      <c r="AI446" s="122">
        <f>IFERROR(IF(VLOOKUP($D446,Listen!$A$2:$F$45,6,0)="Ja",MAX(BC446:BD446),D_SAV!$BC446),0)</f>
        <v>0</v>
      </c>
      <c r="AJ446" s="47">
        <f t="shared" si="159"/>
        <v>0</v>
      </c>
      <c r="AL446" s="262">
        <f t="shared" si="160"/>
        <v>0</v>
      </c>
      <c r="AM446" s="129">
        <f t="shared" si="147"/>
        <v>0</v>
      </c>
      <c r="AN446" s="263">
        <f t="shared" si="161"/>
        <v>0</v>
      </c>
      <c r="AO446" s="262">
        <f t="shared" si="148"/>
        <v>0</v>
      </c>
      <c r="AP446" s="129">
        <f t="shared" si="149"/>
        <v>0</v>
      </c>
      <c r="AQ446" s="263">
        <f t="shared" si="162"/>
        <v>0</v>
      </c>
      <c r="AR446" s="262">
        <f t="shared" si="150"/>
        <v>0</v>
      </c>
      <c r="AS446" s="129">
        <f t="shared" si="151"/>
        <v>0</v>
      </c>
      <c r="AT446" s="263">
        <f t="shared" si="163"/>
        <v>0</v>
      </c>
      <c r="AU446" s="262">
        <f t="shared" si="152"/>
        <v>0</v>
      </c>
      <c r="AV446" s="129">
        <f t="shared" si="153"/>
        <v>0</v>
      </c>
      <c r="AW446" s="263">
        <f t="shared" si="164"/>
        <v>0</v>
      </c>
      <c r="AX446" s="262">
        <f t="shared" si="154"/>
        <v>0</v>
      </c>
      <c r="AY446" s="129">
        <f t="shared" si="155"/>
        <v>0</v>
      </c>
      <c r="AZ446" s="129">
        <f t="shared" si="165"/>
        <v>0</v>
      </c>
      <c r="BA446" s="263">
        <f>IFERROR(IF(VLOOKUP($D446,Listen!$A$2:$F$45,6,0)="Ja",AX446-MAX(AY446:AZ446),AX446-AY446),0)</f>
        <v>0</v>
      </c>
      <c r="BB446" s="262">
        <f t="shared" si="166"/>
        <v>0</v>
      </c>
      <c r="BC446" s="129">
        <f t="shared" si="156"/>
        <v>0</v>
      </c>
      <c r="BD446" s="129">
        <f t="shared" si="167"/>
        <v>0</v>
      </c>
      <c r="BE446" s="263">
        <f>IFERROR(IF(VLOOKUP($D446,Listen!$A$2:$F$45,6,0)="Ja",BB446-MAX(BC446:BD446),BB446-BC446),0)</f>
        <v>0</v>
      </c>
    </row>
    <row r="447" spans="1:57" x14ac:dyDescent="0.25">
      <c r="A447" s="189">
        <v>443</v>
      </c>
      <c r="B447" s="135" t="str">
        <f>IF(AND(E447&lt;&gt;0,D447&lt;&gt;0,F447&lt;&gt;0),IF(C447&lt;&gt;0,CONCATENATE(C447,"-AGr",VLOOKUP(D447,Listen!$A$2:$D$45,4,FALSE),"-",E447,"-",F447,),CONCATENATE("AGr",VLOOKUP(D447,Listen!$A$2:$D$45,4,FALSE),"-",E447,"-",F447)),"keine vollständige ID")</f>
        <v>keine vollständige ID</v>
      </c>
      <c r="C447" s="126"/>
      <c r="D447" s="275"/>
      <c r="E447" s="33"/>
      <c r="F447" s="130"/>
      <c r="G447" s="16"/>
      <c r="H447" s="16"/>
      <c r="I447" s="16"/>
      <c r="J447" s="16"/>
      <c r="K447" s="16"/>
      <c r="L447" s="94">
        <f>IF(E447&gt;A_Stammdaten!$B$10,0,G447+H447-J447)</f>
        <v>0</v>
      </c>
      <c r="M447" s="16"/>
      <c r="N447" s="16"/>
      <c r="O447" s="16"/>
      <c r="P447" s="54">
        <f t="shared" si="144"/>
        <v>0</v>
      </c>
      <c r="Q447" s="33"/>
      <c r="R447" s="33"/>
      <c r="S447" s="33"/>
      <c r="T447" s="33"/>
      <c r="U447" s="33"/>
      <c r="V447" s="33"/>
      <c r="W447" s="55" t="str">
        <f t="shared" si="145"/>
        <v>-</v>
      </c>
      <c r="X447" s="55" t="str">
        <f t="shared" si="146"/>
        <v>-</v>
      </c>
      <c r="Y447" s="55">
        <f>IF(ISBLANK($D447),0,VLOOKUP($D447,Listen!$A$2:$C$45,2,FALSE))</f>
        <v>0</v>
      </c>
      <c r="Z447" s="55">
        <f>IF(ISBLANK($D447),0,VLOOKUP($D447,Listen!$A$2:$C$45,3,FALSE))</f>
        <v>0</v>
      </c>
      <c r="AA447" s="45">
        <f t="shared" si="157"/>
        <v>0</v>
      </c>
      <c r="AB447" s="45">
        <f t="shared" si="157"/>
        <v>0</v>
      </c>
      <c r="AC447" s="45">
        <f>IFERROR(IF(OR($R447&lt;&gt;"Ja",VLOOKUP($D447,Listen!$A$2:$F$45,5,0)="Nein",E447&lt;IF(D447="LNG Anbindungsanlagen gemäß separater Festlegung",2022,2023)),$Y447,$W447),0)</f>
        <v>0</v>
      </c>
      <c r="AD447" s="45">
        <f>IFERROR(IF(OR($R447&lt;&gt;"Ja",VLOOKUP($D447,Listen!$A$2:$F$45,5,0)="Nein",E447&lt;IF(D447="LNG Anbindungsanlagen gemäß separater Festlegung",2022,2023)),$Y447,$W447),0)</f>
        <v>0</v>
      </c>
      <c r="AE447" s="45">
        <f>IFERROR(IF(OR($S447&lt;&gt;"Ja",VLOOKUP($D447,Listen!$A$2:$F$45,6,0)="Nein"),$Y447,$X447),0)</f>
        <v>0</v>
      </c>
      <c r="AF447" s="45">
        <f>IFERROR(IF(OR($S447&lt;&gt;"Ja",VLOOKUP($D447,Listen!$A$2:$F$45,6,0)="Nein"),$Y447,$X447),0)</f>
        <v>0</v>
      </c>
      <c r="AG447" s="45">
        <f>IFERROR(IF(OR($S447&lt;&gt;"Ja",VLOOKUP($D447,Listen!$A$2:$F$45,6,0)="Nein"),$Y447,$X447),0)</f>
        <v>0</v>
      </c>
      <c r="AH447" s="47">
        <f t="shared" si="158"/>
        <v>0</v>
      </c>
      <c r="AI447" s="122">
        <f>IFERROR(IF(VLOOKUP($D447,Listen!$A$2:$F$45,6,0)="Ja",MAX(BC447:BD447),D_SAV!$BC447),0)</f>
        <v>0</v>
      </c>
      <c r="AJ447" s="47">
        <f t="shared" si="159"/>
        <v>0</v>
      </c>
      <c r="AL447" s="262">
        <f t="shared" si="160"/>
        <v>0</v>
      </c>
      <c r="AM447" s="129">
        <f t="shared" si="147"/>
        <v>0</v>
      </c>
      <c r="AN447" s="263">
        <f t="shared" si="161"/>
        <v>0</v>
      </c>
      <c r="AO447" s="262">
        <f t="shared" si="148"/>
        <v>0</v>
      </c>
      <c r="AP447" s="129">
        <f t="shared" si="149"/>
        <v>0</v>
      </c>
      <c r="AQ447" s="263">
        <f t="shared" si="162"/>
        <v>0</v>
      </c>
      <c r="AR447" s="262">
        <f t="shared" si="150"/>
        <v>0</v>
      </c>
      <c r="AS447" s="129">
        <f t="shared" si="151"/>
        <v>0</v>
      </c>
      <c r="AT447" s="263">
        <f t="shared" si="163"/>
        <v>0</v>
      </c>
      <c r="AU447" s="262">
        <f t="shared" si="152"/>
        <v>0</v>
      </c>
      <c r="AV447" s="129">
        <f t="shared" si="153"/>
        <v>0</v>
      </c>
      <c r="AW447" s="263">
        <f t="shared" si="164"/>
        <v>0</v>
      </c>
      <c r="AX447" s="262">
        <f t="shared" si="154"/>
        <v>0</v>
      </c>
      <c r="AY447" s="129">
        <f t="shared" si="155"/>
        <v>0</v>
      </c>
      <c r="AZ447" s="129">
        <f t="shared" si="165"/>
        <v>0</v>
      </c>
      <c r="BA447" s="263">
        <f>IFERROR(IF(VLOOKUP($D447,Listen!$A$2:$F$45,6,0)="Ja",AX447-MAX(AY447:AZ447),AX447-AY447),0)</f>
        <v>0</v>
      </c>
      <c r="BB447" s="262">
        <f t="shared" si="166"/>
        <v>0</v>
      </c>
      <c r="BC447" s="129">
        <f t="shared" si="156"/>
        <v>0</v>
      </c>
      <c r="BD447" s="129">
        <f t="shared" si="167"/>
        <v>0</v>
      </c>
      <c r="BE447" s="263">
        <f>IFERROR(IF(VLOOKUP($D447,Listen!$A$2:$F$45,6,0)="Ja",BB447-MAX(BC447:BD447),BB447-BC447),0)</f>
        <v>0</v>
      </c>
    </row>
    <row r="448" spans="1:57" x14ac:dyDescent="0.25">
      <c r="A448" s="189">
        <v>444</v>
      </c>
      <c r="B448" s="135" t="str">
        <f>IF(AND(E448&lt;&gt;0,D448&lt;&gt;0,F448&lt;&gt;0),IF(C448&lt;&gt;0,CONCATENATE(C448,"-AGr",VLOOKUP(D448,Listen!$A$2:$D$45,4,FALSE),"-",E448,"-",F448,),CONCATENATE("AGr",VLOOKUP(D448,Listen!$A$2:$D$45,4,FALSE),"-",E448,"-",F448)),"keine vollständige ID")</f>
        <v>keine vollständige ID</v>
      </c>
      <c r="C448" s="126"/>
      <c r="D448" s="275"/>
      <c r="E448" s="33"/>
      <c r="F448" s="130"/>
      <c r="G448" s="16"/>
      <c r="H448" s="16"/>
      <c r="I448" s="16"/>
      <c r="J448" s="16"/>
      <c r="K448" s="16"/>
      <c r="L448" s="94">
        <f>IF(E448&gt;A_Stammdaten!$B$10,0,G448+H448-J448)</f>
        <v>0</v>
      </c>
      <c r="M448" s="16"/>
      <c r="N448" s="16"/>
      <c r="O448" s="16"/>
      <c r="P448" s="54">
        <f t="shared" si="144"/>
        <v>0</v>
      </c>
      <c r="Q448" s="33"/>
      <c r="R448" s="33"/>
      <c r="S448" s="33"/>
      <c r="T448" s="33"/>
      <c r="U448" s="33"/>
      <c r="V448" s="33"/>
      <c r="W448" s="55" t="str">
        <f t="shared" si="145"/>
        <v>-</v>
      </c>
      <c r="X448" s="55" t="str">
        <f t="shared" si="146"/>
        <v>-</v>
      </c>
      <c r="Y448" s="55">
        <f>IF(ISBLANK($D448),0,VLOOKUP($D448,Listen!$A$2:$C$45,2,FALSE))</f>
        <v>0</v>
      </c>
      <c r="Z448" s="55">
        <f>IF(ISBLANK($D448),0,VLOOKUP($D448,Listen!$A$2:$C$45,3,FALSE))</f>
        <v>0</v>
      </c>
      <c r="AA448" s="45">
        <f t="shared" si="157"/>
        <v>0</v>
      </c>
      <c r="AB448" s="45">
        <f t="shared" si="157"/>
        <v>0</v>
      </c>
      <c r="AC448" s="45">
        <f>IFERROR(IF(OR($R448&lt;&gt;"Ja",VLOOKUP($D448,Listen!$A$2:$F$45,5,0)="Nein",E448&lt;IF(D448="LNG Anbindungsanlagen gemäß separater Festlegung",2022,2023)),$Y448,$W448),0)</f>
        <v>0</v>
      </c>
      <c r="AD448" s="45">
        <f>IFERROR(IF(OR($R448&lt;&gt;"Ja",VLOOKUP($D448,Listen!$A$2:$F$45,5,0)="Nein",E448&lt;IF(D448="LNG Anbindungsanlagen gemäß separater Festlegung",2022,2023)),$Y448,$W448),0)</f>
        <v>0</v>
      </c>
      <c r="AE448" s="45">
        <f>IFERROR(IF(OR($S448&lt;&gt;"Ja",VLOOKUP($D448,Listen!$A$2:$F$45,6,0)="Nein"),$Y448,$X448),0)</f>
        <v>0</v>
      </c>
      <c r="AF448" s="45">
        <f>IFERROR(IF(OR($S448&lt;&gt;"Ja",VLOOKUP($D448,Listen!$A$2:$F$45,6,0)="Nein"),$Y448,$X448),0)</f>
        <v>0</v>
      </c>
      <c r="AG448" s="45">
        <f>IFERROR(IF(OR($S448&lt;&gt;"Ja",VLOOKUP($D448,Listen!$A$2:$F$45,6,0)="Nein"),$Y448,$X448),0)</f>
        <v>0</v>
      </c>
      <c r="AH448" s="47">
        <f t="shared" si="158"/>
        <v>0</v>
      </c>
      <c r="AI448" s="122">
        <f>IFERROR(IF(VLOOKUP($D448,Listen!$A$2:$F$45,6,0)="Ja",MAX(BC448:BD448),D_SAV!$BC448),0)</f>
        <v>0</v>
      </c>
      <c r="AJ448" s="47">
        <f t="shared" si="159"/>
        <v>0</v>
      </c>
      <c r="AL448" s="262">
        <f t="shared" si="160"/>
        <v>0</v>
      </c>
      <c r="AM448" s="129">
        <f t="shared" si="147"/>
        <v>0</v>
      </c>
      <c r="AN448" s="263">
        <f t="shared" si="161"/>
        <v>0</v>
      </c>
      <c r="AO448" s="262">
        <f t="shared" si="148"/>
        <v>0</v>
      </c>
      <c r="AP448" s="129">
        <f t="shared" si="149"/>
        <v>0</v>
      </c>
      <c r="AQ448" s="263">
        <f t="shared" si="162"/>
        <v>0</v>
      </c>
      <c r="AR448" s="262">
        <f t="shared" si="150"/>
        <v>0</v>
      </c>
      <c r="AS448" s="129">
        <f t="shared" si="151"/>
        <v>0</v>
      </c>
      <c r="AT448" s="263">
        <f t="shared" si="163"/>
        <v>0</v>
      </c>
      <c r="AU448" s="262">
        <f t="shared" si="152"/>
        <v>0</v>
      </c>
      <c r="AV448" s="129">
        <f t="shared" si="153"/>
        <v>0</v>
      </c>
      <c r="AW448" s="263">
        <f t="shared" si="164"/>
        <v>0</v>
      </c>
      <c r="AX448" s="262">
        <f t="shared" si="154"/>
        <v>0</v>
      </c>
      <c r="AY448" s="129">
        <f t="shared" si="155"/>
        <v>0</v>
      </c>
      <c r="AZ448" s="129">
        <f t="shared" si="165"/>
        <v>0</v>
      </c>
      <c r="BA448" s="263">
        <f>IFERROR(IF(VLOOKUP($D448,Listen!$A$2:$F$45,6,0)="Ja",AX448-MAX(AY448:AZ448),AX448-AY448),0)</f>
        <v>0</v>
      </c>
      <c r="BB448" s="262">
        <f t="shared" si="166"/>
        <v>0</v>
      </c>
      <c r="BC448" s="129">
        <f t="shared" si="156"/>
        <v>0</v>
      </c>
      <c r="BD448" s="129">
        <f t="shared" si="167"/>
        <v>0</v>
      </c>
      <c r="BE448" s="263">
        <f>IFERROR(IF(VLOOKUP($D448,Listen!$A$2:$F$45,6,0)="Ja",BB448-MAX(BC448:BD448),BB448-BC448),0)</f>
        <v>0</v>
      </c>
    </row>
    <row r="449" spans="1:57" x14ac:dyDescent="0.25">
      <c r="A449" s="189">
        <v>445</v>
      </c>
      <c r="B449" s="135" t="str">
        <f>IF(AND(E449&lt;&gt;0,D449&lt;&gt;0,F449&lt;&gt;0),IF(C449&lt;&gt;0,CONCATENATE(C449,"-AGr",VLOOKUP(D449,Listen!$A$2:$D$45,4,FALSE),"-",E449,"-",F449,),CONCATENATE("AGr",VLOOKUP(D449,Listen!$A$2:$D$45,4,FALSE),"-",E449,"-",F449)),"keine vollständige ID")</f>
        <v>keine vollständige ID</v>
      </c>
      <c r="C449" s="126"/>
      <c r="D449" s="275"/>
      <c r="E449" s="33"/>
      <c r="F449" s="130"/>
      <c r="G449" s="16"/>
      <c r="H449" s="16"/>
      <c r="I449" s="16"/>
      <c r="J449" s="16"/>
      <c r="K449" s="16"/>
      <c r="L449" s="94">
        <f>IF(E449&gt;A_Stammdaten!$B$10,0,G449+H449-J449)</f>
        <v>0</v>
      </c>
      <c r="M449" s="16"/>
      <c r="N449" s="16"/>
      <c r="O449" s="16"/>
      <c r="P449" s="54">
        <f t="shared" si="144"/>
        <v>0</v>
      </c>
      <c r="Q449" s="33"/>
      <c r="R449" s="33"/>
      <c r="S449" s="33"/>
      <c r="T449" s="33"/>
      <c r="U449" s="33"/>
      <c r="V449" s="33"/>
      <c r="W449" s="55" t="str">
        <f t="shared" si="145"/>
        <v>-</v>
      </c>
      <c r="X449" s="55" t="str">
        <f t="shared" si="146"/>
        <v>-</v>
      </c>
      <c r="Y449" s="55">
        <f>IF(ISBLANK($D449),0,VLOOKUP($D449,Listen!$A$2:$C$45,2,FALSE))</f>
        <v>0</v>
      </c>
      <c r="Z449" s="55">
        <f>IF(ISBLANK($D449),0,VLOOKUP($D449,Listen!$A$2:$C$45,3,FALSE))</f>
        <v>0</v>
      </c>
      <c r="AA449" s="45">
        <f t="shared" si="157"/>
        <v>0</v>
      </c>
      <c r="AB449" s="45">
        <f t="shared" si="157"/>
        <v>0</v>
      </c>
      <c r="AC449" s="45">
        <f>IFERROR(IF(OR($R449&lt;&gt;"Ja",VLOOKUP($D449,Listen!$A$2:$F$45,5,0)="Nein",E449&lt;IF(D449="LNG Anbindungsanlagen gemäß separater Festlegung",2022,2023)),$Y449,$W449),0)</f>
        <v>0</v>
      </c>
      <c r="AD449" s="45">
        <f>IFERROR(IF(OR($R449&lt;&gt;"Ja",VLOOKUP($D449,Listen!$A$2:$F$45,5,0)="Nein",E449&lt;IF(D449="LNG Anbindungsanlagen gemäß separater Festlegung",2022,2023)),$Y449,$W449),0)</f>
        <v>0</v>
      </c>
      <c r="AE449" s="45">
        <f>IFERROR(IF(OR($S449&lt;&gt;"Ja",VLOOKUP($D449,Listen!$A$2:$F$45,6,0)="Nein"),$Y449,$X449),0)</f>
        <v>0</v>
      </c>
      <c r="AF449" s="45">
        <f>IFERROR(IF(OR($S449&lt;&gt;"Ja",VLOOKUP($D449,Listen!$A$2:$F$45,6,0)="Nein"),$Y449,$X449),0)</f>
        <v>0</v>
      </c>
      <c r="AG449" s="45">
        <f>IFERROR(IF(OR($S449&lt;&gt;"Ja",VLOOKUP($D449,Listen!$A$2:$F$45,6,0)="Nein"),$Y449,$X449),0)</f>
        <v>0</v>
      </c>
      <c r="AH449" s="47">
        <f t="shared" si="158"/>
        <v>0</v>
      </c>
      <c r="AI449" s="122">
        <f>IFERROR(IF(VLOOKUP($D449,Listen!$A$2:$F$45,6,0)="Ja",MAX(BC449:BD449),D_SAV!$BC449),0)</f>
        <v>0</v>
      </c>
      <c r="AJ449" s="47">
        <f t="shared" si="159"/>
        <v>0</v>
      </c>
      <c r="AL449" s="262">
        <f t="shared" si="160"/>
        <v>0</v>
      </c>
      <c r="AM449" s="129">
        <f t="shared" si="147"/>
        <v>0</v>
      </c>
      <c r="AN449" s="263">
        <f t="shared" si="161"/>
        <v>0</v>
      </c>
      <c r="AO449" s="262">
        <f t="shared" si="148"/>
        <v>0</v>
      </c>
      <c r="AP449" s="129">
        <f t="shared" si="149"/>
        <v>0</v>
      </c>
      <c r="AQ449" s="263">
        <f t="shared" si="162"/>
        <v>0</v>
      </c>
      <c r="AR449" s="262">
        <f t="shared" si="150"/>
        <v>0</v>
      </c>
      <c r="AS449" s="129">
        <f t="shared" si="151"/>
        <v>0</v>
      </c>
      <c r="AT449" s="263">
        <f t="shared" si="163"/>
        <v>0</v>
      </c>
      <c r="AU449" s="262">
        <f t="shared" si="152"/>
        <v>0</v>
      </c>
      <c r="AV449" s="129">
        <f t="shared" si="153"/>
        <v>0</v>
      </c>
      <c r="AW449" s="263">
        <f t="shared" si="164"/>
        <v>0</v>
      </c>
      <c r="AX449" s="262">
        <f t="shared" si="154"/>
        <v>0</v>
      </c>
      <c r="AY449" s="129">
        <f t="shared" si="155"/>
        <v>0</v>
      </c>
      <c r="AZ449" s="129">
        <f t="shared" si="165"/>
        <v>0</v>
      </c>
      <c r="BA449" s="263">
        <f>IFERROR(IF(VLOOKUP($D449,Listen!$A$2:$F$45,6,0)="Ja",AX449-MAX(AY449:AZ449),AX449-AY449),0)</f>
        <v>0</v>
      </c>
      <c r="BB449" s="262">
        <f t="shared" si="166"/>
        <v>0</v>
      </c>
      <c r="BC449" s="129">
        <f t="shared" si="156"/>
        <v>0</v>
      </c>
      <c r="BD449" s="129">
        <f t="shared" si="167"/>
        <v>0</v>
      </c>
      <c r="BE449" s="263">
        <f>IFERROR(IF(VLOOKUP($D449,Listen!$A$2:$F$45,6,0)="Ja",BB449-MAX(BC449:BD449),BB449-BC449),0)</f>
        <v>0</v>
      </c>
    </row>
    <row r="450" spans="1:57" x14ac:dyDescent="0.25">
      <c r="A450" s="189">
        <v>446</v>
      </c>
      <c r="B450" s="135" t="str">
        <f>IF(AND(E450&lt;&gt;0,D450&lt;&gt;0,F450&lt;&gt;0),IF(C450&lt;&gt;0,CONCATENATE(C450,"-AGr",VLOOKUP(D450,Listen!$A$2:$D$45,4,FALSE),"-",E450,"-",F450,),CONCATENATE("AGr",VLOOKUP(D450,Listen!$A$2:$D$45,4,FALSE),"-",E450,"-",F450)),"keine vollständige ID")</f>
        <v>keine vollständige ID</v>
      </c>
      <c r="C450" s="126"/>
      <c r="D450" s="275"/>
      <c r="E450" s="33"/>
      <c r="F450" s="130"/>
      <c r="G450" s="16"/>
      <c r="H450" s="16"/>
      <c r="I450" s="16"/>
      <c r="J450" s="16"/>
      <c r="K450" s="16"/>
      <c r="L450" s="94">
        <f>IF(E450&gt;A_Stammdaten!$B$10,0,G450+H450-J450)</f>
        <v>0</v>
      </c>
      <c r="M450" s="16"/>
      <c r="N450" s="16"/>
      <c r="O450" s="16"/>
      <c r="P450" s="54">
        <f t="shared" si="144"/>
        <v>0</v>
      </c>
      <c r="Q450" s="33"/>
      <c r="R450" s="33"/>
      <c r="S450" s="33"/>
      <c r="T450" s="33"/>
      <c r="U450" s="33"/>
      <c r="V450" s="33"/>
      <c r="W450" s="55" t="str">
        <f t="shared" si="145"/>
        <v>-</v>
      </c>
      <c r="X450" s="55" t="str">
        <f t="shared" si="146"/>
        <v>-</v>
      </c>
      <c r="Y450" s="55">
        <f>IF(ISBLANK($D450),0,VLOOKUP($D450,Listen!$A$2:$C$45,2,FALSE))</f>
        <v>0</v>
      </c>
      <c r="Z450" s="55">
        <f>IF(ISBLANK($D450),0,VLOOKUP($D450,Listen!$A$2:$C$45,3,FALSE))</f>
        <v>0</v>
      </c>
      <c r="AA450" s="45">
        <f t="shared" si="157"/>
        <v>0</v>
      </c>
      <c r="AB450" s="45">
        <f t="shared" si="157"/>
        <v>0</v>
      </c>
      <c r="AC450" s="45">
        <f>IFERROR(IF(OR($R450&lt;&gt;"Ja",VLOOKUP($D450,Listen!$A$2:$F$45,5,0)="Nein",E450&lt;IF(D450="LNG Anbindungsanlagen gemäß separater Festlegung",2022,2023)),$Y450,$W450),0)</f>
        <v>0</v>
      </c>
      <c r="AD450" s="45">
        <f>IFERROR(IF(OR($R450&lt;&gt;"Ja",VLOOKUP($D450,Listen!$A$2:$F$45,5,0)="Nein",E450&lt;IF(D450="LNG Anbindungsanlagen gemäß separater Festlegung",2022,2023)),$Y450,$W450),0)</f>
        <v>0</v>
      </c>
      <c r="AE450" s="45">
        <f>IFERROR(IF(OR($S450&lt;&gt;"Ja",VLOOKUP($D450,Listen!$A$2:$F$45,6,0)="Nein"),$Y450,$X450),0)</f>
        <v>0</v>
      </c>
      <c r="AF450" s="45">
        <f>IFERROR(IF(OR($S450&lt;&gt;"Ja",VLOOKUP($D450,Listen!$A$2:$F$45,6,0)="Nein"),$Y450,$X450),0)</f>
        <v>0</v>
      </c>
      <c r="AG450" s="45">
        <f>IFERROR(IF(OR($S450&lt;&gt;"Ja",VLOOKUP($D450,Listen!$A$2:$F$45,6,0)="Nein"),$Y450,$X450),0)</f>
        <v>0</v>
      </c>
      <c r="AH450" s="47">
        <f t="shared" si="158"/>
        <v>0</v>
      </c>
      <c r="AI450" s="122">
        <f>IFERROR(IF(VLOOKUP($D450,Listen!$A$2:$F$45,6,0)="Ja",MAX(BC450:BD450),D_SAV!$BC450),0)</f>
        <v>0</v>
      </c>
      <c r="AJ450" s="47">
        <f t="shared" si="159"/>
        <v>0</v>
      </c>
      <c r="AL450" s="262">
        <f t="shared" si="160"/>
        <v>0</v>
      </c>
      <c r="AM450" s="129">
        <f t="shared" si="147"/>
        <v>0</v>
      </c>
      <c r="AN450" s="263">
        <f t="shared" si="161"/>
        <v>0</v>
      </c>
      <c r="AO450" s="262">
        <f t="shared" si="148"/>
        <v>0</v>
      </c>
      <c r="AP450" s="129">
        <f t="shared" si="149"/>
        <v>0</v>
      </c>
      <c r="AQ450" s="263">
        <f t="shared" si="162"/>
        <v>0</v>
      </c>
      <c r="AR450" s="262">
        <f t="shared" si="150"/>
        <v>0</v>
      </c>
      <c r="AS450" s="129">
        <f t="shared" si="151"/>
        <v>0</v>
      </c>
      <c r="AT450" s="263">
        <f t="shared" si="163"/>
        <v>0</v>
      </c>
      <c r="AU450" s="262">
        <f t="shared" si="152"/>
        <v>0</v>
      </c>
      <c r="AV450" s="129">
        <f t="shared" si="153"/>
        <v>0</v>
      </c>
      <c r="AW450" s="263">
        <f t="shared" si="164"/>
        <v>0</v>
      </c>
      <c r="AX450" s="262">
        <f t="shared" si="154"/>
        <v>0</v>
      </c>
      <c r="AY450" s="129">
        <f t="shared" si="155"/>
        <v>0</v>
      </c>
      <c r="AZ450" s="129">
        <f t="shared" si="165"/>
        <v>0</v>
      </c>
      <c r="BA450" s="263">
        <f>IFERROR(IF(VLOOKUP($D450,Listen!$A$2:$F$45,6,0)="Ja",AX450-MAX(AY450:AZ450),AX450-AY450),0)</f>
        <v>0</v>
      </c>
      <c r="BB450" s="262">
        <f t="shared" si="166"/>
        <v>0</v>
      </c>
      <c r="BC450" s="129">
        <f t="shared" si="156"/>
        <v>0</v>
      </c>
      <c r="BD450" s="129">
        <f t="shared" si="167"/>
        <v>0</v>
      </c>
      <c r="BE450" s="263">
        <f>IFERROR(IF(VLOOKUP($D450,Listen!$A$2:$F$45,6,0)="Ja",BB450-MAX(BC450:BD450),BB450-BC450),0)</f>
        <v>0</v>
      </c>
    </row>
    <row r="451" spans="1:57" x14ac:dyDescent="0.25">
      <c r="A451" s="189">
        <v>447</v>
      </c>
      <c r="B451" s="135" t="str">
        <f>IF(AND(E451&lt;&gt;0,D451&lt;&gt;0,F451&lt;&gt;0),IF(C451&lt;&gt;0,CONCATENATE(C451,"-AGr",VLOOKUP(D451,Listen!$A$2:$D$45,4,FALSE),"-",E451,"-",F451,),CONCATENATE("AGr",VLOOKUP(D451,Listen!$A$2:$D$45,4,FALSE),"-",E451,"-",F451)),"keine vollständige ID")</f>
        <v>keine vollständige ID</v>
      </c>
      <c r="C451" s="126"/>
      <c r="D451" s="275"/>
      <c r="E451" s="33"/>
      <c r="F451" s="130"/>
      <c r="G451" s="16"/>
      <c r="H451" s="16"/>
      <c r="I451" s="16"/>
      <c r="J451" s="16"/>
      <c r="K451" s="16"/>
      <c r="L451" s="94">
        <f>IF(E451&gt;A_Stammdaten!$B$10,0,G451+H451-J451)</f>
        <v>0</v>
      </c>
      <c r="M451" s="16"/>
      <c r="N451" s="16"/>
      <c r="O451" s="16"/>
      <c r="P451" s="54">
        <f t="shared" si="144"/>
        <v>0</v>
      </c>
      <c r="Q451" s="33"/>
      <c r="R451" s="33"/>
      <c r="S451" s="33"/>
      <c r="T451" s="33"/>
      <c r="U451" s="33"/>
      <c r="V451" s="33"/>
      <c r="W451" s="55" t="str">
        <f t="shared" si="145"/>
        <v>-</v>
      </c>
      <c r="X451" s="55" t="str">
        <f t="shared" si="146"/>
        <v>-</v>
      </c>
      <c r="Y451" s="55">
        <f>IF(ISBLANK($D451),0,VLOOKUP($D451,Listen!$A$2:$C$45,2,FALSE))</f>
        <v>0</v>
      </c>
      <c r="Z451" s="55">
        <f>IF(ISBLANK($D451),0,VLOOKUP($D451,Listen!$A$2:$C$45,3,FALSE))</f>
        <v>0</v>
      </c>
      <c r="AA451" s="45">
        <f t="shared" si="157"/>
        <v>0</v>
      </c>
      <c r="AB451" s="45">
        <f t="shared" si="157"/>
        <v>0</v>
      </c>
      <c r="AC451" s="45">
        <f>IFERROR(IF(OR($R451&lt;&gt;"Ja",VLOOKUP($D451,Listen!$A$2:$F$45,5,0)="Nein",E451&lt;IF(D451="LNG Anbindungsanlagen gemäß separater Festlegung",2022,2023)),$Y451,$W451),0)</f>
        <v>0</v>
      </c>
      <c r="AD451" s="45">
        <f>IFERROR(IF(OR($R451&lt;&gt;"Ja",VLOOKUP($D451,Listen!$A$2:$F$45,5,0)="Nein",E451&lt;IF(D451="LNG Anbindungsanlagen gemäß separater Festlegung",2022,2023)),$Y451,$W451),0)</f>
        <v>0</v>
      </c>
      <c r="AE451" s="45">
        <f>IFERROR(IF(OR($S451&lt;&gt;"Ja",VLOOKUP($D451,Listen!$A$2:$F$45,6,0)="Nein"),$Y451,$X451),0)</f>
        <v>0</v>
      </c>
      <c r="AF451" s="45">
        <f>IFERROR(IF(OR($S451&lt;&gt;"Ja",VLOOKUP($D451,Listen!$A$2:$F$45,6,0)="Nein"),$Y451,$X451),0)</f>
        <v>0</v>
      </c>
      <c r="AG451" s="45">
        <f>IFERROR(IF(OR($S451&lt;&gt;"Ja",VLOOKUP($D451,Listen!$A$2:$F$45,6,0)="Nein"),$Y451,$X451),0)</f>
        <v>0</v>
      </c>
      <c r="AH451" s="47">
        <f t="shared" si="158"/>
        <v>0</v>
      </c>
      <c r="AI451" s="122">
        <f>IFERROR(IF(VLOOKUP($D451,Listen!$A$2:$F$45,6,0)="Ja",MAX(BC451:BD451),D_SAV!$BC451),0)</f>
        <v>0</v>
      </c>
      <c r="AJ451" s="47">
        <f t="shared" si="159"/>
        <v>0</v>
      </c>
      <c r="AL451" s="262">
        <f t="shared" si="160"/>
        <v>0</v>
      </c>
      <c r="AM451" s="129">
        <f t="shared" si="147"/>
        <v>0</v>
      </c>
      <c r="AN451" s="263">
        <f t="shared" si="161"/>
        <v>0</v>
      </c>
      <c r="AO451" s="262">
        <f t="shared" si="148"/>
        <v>0</v>
      </c>
      <c r="AP451" s="129">
        <f t="shared" si="149"/>
        <v>0</v>
      </c>
      <c r="AQ451" s="263">
        <f t="shared" si="162"/>
        <v>0</v>
      </c>
      <c r="AR451" s="262">
        <f t="shared" si="150"/>
        <v>0</v>
      </c>
      <c r="AS451" s="129">
        <f t="shared" si="151"/>
        <v>0</v>
      </c>
      <c r="AT451" s="263">
        <f t="shared" si="163"/>
        <v>0</v>
      </c>
      <c r="AU451" s="262">
        <f t="shared" si="152"/>
        <v>0</v>
      </c>
      <c r="AV451" s="129">
        <f t="shared" si="153"/>
        <v>0</v>
      </c>
      <c r="AW451" s="263">
        <f t="shared" si="164"/>
        <v>0</v>
      </c>
      <c r="AX451" s="262">
        <f t="shared" si="154"/>
        <v>0</v>
      </c>
      <c r="AY451" s="129">
        <f t="shared" si="155"/>
        <v>0</v>
      </c>
      <c r="AZ451" s="129">
        <f t="shared" si="165"/>
        <v>0</v>
      </c>
      <c r="BA451" s="263">
        <f>IFERROR(IF(VLOOKUP($D451,Listen!$A$2:$F$45,6,0)="Ja",AX451-MAX(AY451:AZ451),AX451-AY451),0)</f>
        <v>0</v>
      </c>
      <c r="BB451" s="262">
        <f t="shared" si="166"/>
        <v>0</v>
      </c>
      <c r="BC451" s="129">
        <f t="shared" si="156"/>
        <v>0</v>
      </c>
      <c r="BD451" s="129">
        <f t="shared" si="167"/>
        <v>0</v>
      </c>
      <c r="BE451" s="263">
        <f>IFERROR(IF(VLOOKUP($D451,Listen!$A$2:$F$45,6,0)="Ja",BB451-MAX(BC451:BD451),BB451-BC451),0)</f>
        <v>0</v>
      </c>
    </row>
    <row r="452" spans="1:57" x14ac:dyDescent="0.25">
      <c r="A452" s="189">
        <v>448</v>
      </c>
      <c r="B452" s="135" t="str">
        <f>IF(AND(E452&lt;&gt;0,D452&lt;&gt;0,F452&lt;&gt;0),IF(C452&lt;&gt;0,CONCATENATE(C452,"-AGr",VLOOKUP(D452,Listen!$A$2:$D$45,4,FALSE),"-",E452,"-",F452,),CONCATENATE("AGr",VLOOKUP(D452,Listen!$A$2:$D$45,4,FALSE),"-",E452,"-",F452)),"keine vollständige ID")</f>
        <v>keine vollständige ID</v>
      </c>
      <c r="C452" s="126"/>
      <c r="D452" s="275"/>
      <c r="E452" s="33"/>
      <c r="F452" s="130"/>
      <c r="G452" s="16"/>
      <c r="H452" s="16"/>
      <c r="I452" s="16"/>
      <c r="J452" s="16"/>
      <c r="K452" s="16"/>
      <c r="L452" s="94">
        <f>IF(E452&gt;A_Stammdaten!$B$10,0,G452+H452-J452)</f>
        <v>0</v>
      </c>
      <c r="M452" s="16"/>
      <c r="N452" s="16"/>
      <c r="O452" s="16"/>
      <c r="P452" s="54">
        <f t="shared" si="144"/>
        <v>0</v>
      </c>
      <c r="Q452" s="33"/>
      <c r="R452" s="33"/>
      <c r="S452" s="33"/>
      <c r="T452" s="33"/>
      <c r="U452" s="33"/>
      <c r="V452" s="33"/>
      <c r="W452" s="55" t="str">
        <f t="shared" si="145"/>
        <v>-</v>
      </c>
      <c r="X452" s="55" t="str">
        <f t="shared" si="146"/>
        <v>-</v>
      </c>
      <c r="Y452" s="55">
        <f>IF(ISBLANK($D452),0,VLOOKUP($D452,Listen!$A$2:$C$45,2,FALSE))</f>
        <v>0</v>
      </c>
      <c r="Z452" s="55">
        <f>IF(ISBLANK($D452),0,VLOOKUP($D452,Listen!$A$2:$C$45,3,FALSE))</f>
        <v>0</v>
      </c>
      <c r="AA452" s="45">
        <f t="shared" si="157"/>
        <v>0</v>
      </c>
      <c r="AB452" s="45">
        <f t="shared" si="157"/>
        <v>0</v>
      </c>
      <c r="AC452" s="45">
        <f>IFERROR(IF(OR($R452&lt;&gt;"Ja",VLOOKUP($D452,Listen!$A$2:$F$45,5,0)="Nein",E452&lt;IF(D452="LNG Anbindungsanlagen gemäß separater Festlegung",2022,2023)),$Y452,$W452),0)</f>
        <v>0</v>
      </c>
      <c r="AD452" s="45">
        <f>IFERROR(IF(OR($R452&lt;&gt;"Ja",VLOOKUP($D452,Listen!$A$2:$F$45,5,0)="Nein",E452&lt;IF(D452="LNG Anbindungsanlagen gemäß separater Festlegung",2022,2023)),$Y452,$W452),0)</f>
        <v>0</v>
      </c>
      <c r="AE452" s="45">
        <f>IFERROR(IF(OR($S452&lt;&gt;"Ja",VLOOKUP($D452,Listen!$A$2:$F$45,6,0)="Nein"),$Y452,$X452),0)</f>
        <v>0</v>
      </c>
      <c r="AF452" s="45">
        <f>IFERROR(IF(OR($S452&lt;&gt;"Ja",VLOOKUP($D452,Listen!$A$2:$F$45,6,0)="Nein"),$Y452,$X452),0)</f>
        <v>0</v>
      </c>
      <c r="AG452" s="45">
        <f>IFERROR(IF(OR($S452&lt;&gt;"Ja",VLOOKUP($D452,Listen!$A$2:$F$45,6,0)="Nein"),$Y452,$X452),0)</f>
        <v>0</v>
      </c>
      <c r="AH452" s="47">
        <f t="shared" si="158"/>
        <v>0</v>
      </c>
      <c r="AI452" s="122">
        <f>IFERROR(IF(VLOOKUP($D452,Listen!$A$2:$F$45,6,0)="Ja",MAX(BC452:BD452),D_SAV!$BC452),0)</f>
        <v>0</v>
      </c>
      <c r="AJ452" s="47">
        <f t="shared" si="159"/>
        <v>0</v>
      </c>
      <c r="AL452" s="262">
        <f t="shared" si="160"/>
        <v>0</v>
      </c>
      <c r="AM452" s="129">
        <f t="shared" si="147"/>
        <v>0</v>
      </c>
      <c r="AN452" s="263">
        <f t="shared" si="161"/>
        <v>0</v>
      </c>
      <c r="AO452" s="262">
        <f t="shared" si="148"/>
        <v>0</v>
      </c>
      <c r="AP452" s="129">
        <f t="shared" si="149"/>
        <v>0</v>
      </c>
      <c r="AQ452" s="263">
        <f t="shared" si="162"/>
        <v>0</v>
      </c>
      <c r="AR452" s="262">
        <f t="shared" si="150"/>
        <v>0</v>
      </c>
      <c r="AS452" s="129">
        <f t="shared" si="151"/>
        <v>0</v>
      </c>
      <c r="AT452" s="263">
        <f t="shared" si="163"/>
        <v>0</v>
      </c>
      <c r="AU452" s="262">
        <f t="shared" si="152"/>
        <v>0</v>
      </c>
      <c r="AV452" s="129">
        <f t="shared" si="153"/>
        <v>0</v>
      </c>
      <c r="AW452" s="263">
        <f t="shared" si="164"/>
        <v>0</v>
      </c>
      <c r="AX452" s="262">
        <f t="shared" si="154"/>
        <v>0</v>
      </c>
      <c r="AY452" s="129">
        <f t="shared" si="155"/>
        <v>0</v>
      </c>
      <c r="AZ452" s="129">
        <f t="shared" si="165"/>
        <v>0</v>
      </c>
      <c r="BA452" s="263">
        <f>IFERROR(IF(VLOOKUP($D452,Listen!$A$2:$F$45,6,0)="Ja",AX452-MAX(AY452:AZ452),AX452-AY452),0)</f>
        <v>0</v>
      </c>
      <c r="BB452" s="262">
        <f t="shared" si="166"/>
        <v>0</v>
      </c>
      <c r="BC452" s="129">
        <f t="shared" si="156"/>
        <v>0</v>
      </c>
      <c r="BD452" s="129">
        <f t="shared" si="167"/>
        <v>0</v>
      </c>
      <c r="BE452" s="263">
        <f>IFERROR(IF(VLOOKUP($D452,Listen!$A$2:$F$45,6,0)="Ja",BB452-MAX(BC452:BD452),BB452-BC452),0)</f>
        <v>0</v>
      </c>
    </row>
    <row r="453" spans="1:57" x14ac:dyDescent="0.25">
      <c r="A453" s="189">
        <v>449</v>
      </c>
      <c r="B453" s="135" t="str">
        <f>IF(AND(E453&lt;&gt;0,D453&lt;&gt;0,F453&lt;&gt;0),IF(C453&lt;&gt;0,CONCATENATE(C453,"-AGr",VLOOKUP(D453,Listen!$A$2:$D$45,4,FALSE),"-",E453,"-",F453,),CONCATENATE("AGr",VLOOKUP(D453,Listen!$A$2:$D$45,4,FALSE),"-",E453,"-",F453)),"keine vollständige ID")</f>
        <v>keine vollständige ID</v>
      </c>
      <c r="C453" s="126"/>
      <c r="D453" s="275"/>
      <c r="E453" s="33"/>
      <c r="F453" s="130"/>
      <c r="G453" s="16"/>
      <c r="H453" s="16"/>
      <c r="I453" s="16"/>
      <c r="J453" s="16"/>
      <c r="K453" s="16"/>
      <c r="L453" s="94">
        <f>IF(E453&gt;A_Stammdaten!$B$10,0,G453+H453-J453)</f>
        <v>0</v>
      </c>
      <c r="M453" s="16"/>
      <c r="N453" s="16"/>
      <c r="O453" s="16"/>
      <c r="P453" s="54">
        <f t="shared" ref="P453:P504" si="168">L453-SUM(M453:O453)</f>
        <v>0</v>
      </c>
      <c r="Q453" s="33"/>
      <c r="R453" s="33"/>
      <c r="S453" s="33"/>
      <c r="T453" s="33"/>
      <c r="U453" s="33"/>
      <c r="V453" s="33"/>
      <c r="W453" s="55" t="str">
        <f t="shared" ref="W453:W504" si="169">IF($R453="Ja",MIN(2044-$E453+1,Y453),"-")</f>
        <v>-</v>
      </c>
      <c r="X453" s="55" t="str">
        <f t="shared" ref="X453:X504" si="170">IF($V453="","-",MIN($V453-$E453+1,Y453))</f>
        <v>-</v>
      </c>
      <c r="Y453" s="55">
        <f>IF(ISBLANK($D453),0,VLOOKUP($D453,Listen!$A$2:$C$45,2,FALSE))</f>
        <v>0</v>
      </c>
      <c r="Z453" s="55">
        <f>IF(ISBLANK($D453),0,VLOOKUP($D453,Listen!$A$2:$C$45,3,FALSE))</f>
        <v>0</v>
      </c>
      <c r="AA453" s="45">
        <f t="shared" si="157"/>
        <v>0</v>
      </c>
      <c r="AB453" s="45">
        <f t="shared" si="157"/>
        <v>0</v>
      </c>
      <c r="AC453" s="45">
        <f>IFERROR(IF(OR($R453&lt;&gt;"Ja",VLOOKUP($D453,Listen!$A$2:$F$45,5,0)="Nein",E453&lt;IF(D453="LNG Anbindungsanlagen gemäß separater Festlegung",2022,2023)),$Y453,$W453),0)</f>
        <v>0</v>
      </c>
      <c r="AD453" s="45">
        <f>IFERROR(IF(OR($R453&lt;&gt;"Ja",VLOOKUP($D453,Listen!$A$2:$F$45,5,0)="Nein",E453&lt;IF(D453="LNG Anbindungsanlagen gemäß separater Festlegung",2022,2023)),$Y453,$W453),0)</f>
        <v>0</v>
      </c>
      <c r="AE453" s="45">
        <f>IFERROR(IF(OR($S453&lt;&gt;"Ja",VLOOKUP($D453,Listen!$A$2:$F$45,6,0)="Nein"),$Y453,$X453),0)</f>
        <v>0</v>
      </c>
      <c r="AF453" s="45">
        <f>IFERROR(IF(OR($S453&lt;&gt;"Ja",VLOOKUP($D453,Listen!$A$2:$F$45,6,0)="Nein"),$Y453,$X453),0)</f>
        <v>0</v>
      </c>
      <c r="AG453" s="45">
        <f>IFERROR(IF(OR($S453&lt;&gt;"Ja",VLOOKUP($D453,Listen!$A$2:$F$45,6,0)="Nein"),$Y453,$X453),0)</f>
        <v>0</v>
      </c>
      <c r="AH453" s="47">
        <f t="shared" si="158"/>
        <v>0</v>
      </c>
      <c r="AI453" s="122">
        <f>IFERROR(IF(VLOOKUP($D453,Listen!$A$2:$F$45,6,0)="Ja",MAX(BC453:BD453),D_SAV!$BC453),0)</f>
        <v>0</v>
      </c>
      <c r="AJ453" s="47">
        <f t="shared" si="159"/>
        <v>0</v>
      </c>
      <c r="AL453" s="262">
        <f t="shared" si="160"/>
        <v>0</v>
      </c>
      <c r="AM453" s="129">
        <f t="shared" ref="AM453:AM504" si="171">IF(AL453=0,0,IF($AA453-(AL$3-$E453)&lt;=0,AL453,AL453/($AA453-(AL$3-$E453))))</f>
        <v>0</v>
      </c>
      <c r="AN453" s="263">
        <f t="shared" si="161"/>
        <v>0</v>
      </c>
      <c r="AO453" s="262">
        <f t="shared" ref="AO453:AO504" si="172">AN453+IF($E453=AO$3,$P453,0)</f>
        <v>0</v>
      </c>
      <c r="AP453" s="129">
        <f t="shared" ref="AP453:AP504" si="173">IF(AO453=0,0,IF($AB453-(AO$3-$E453)&lt;=0,AO453,AO453/($AB453-(AO$3-$E453))))</f>
        <v>0</v>
      </c>
      <c r="AQ453" s="263">
        <f t="shared" si="162"/>
        <v>0</v>
      </c>
      <c r="AR453" s="262">
        <f t="shared" ref="AR453:AR504" si="174">AQ453+IF($E453=AR$3,$P453,0)</f>
        <v>0</v>
      </c>
      <c r="AS453" s="129">
        <f t="shared" ref="AS453:AS504" si="175">IF(AR453=0,0,IF($AC453-(AR$3-$E453)&lt;=0,AR453,AR453/($AC453-(AR$3-$E453))))</f>
        <v>0</v>
      </c>
      <c r="AT453" s="263">
        <f t="shared" si="163"/>
        <v>0</v>
      </c>
      <c r="AU453" s="262">
        <f t="shared" ref="AU453:AU504" si="176">AT453+IF($E453=AU$3,$P453,0)</f>
        <v>0</v>
      </c>
      <c r="AV453" s="129">
        <f t="shared" ref="AV453:AV504" si="177">IF(AU453=0,0,IF($AD453-(AU$3-$E453)&lt;=0,AU453,AU453/($AD453-(AU$3-$E453))))</f>
        <v>0</v>
      </c>
      <c r="AW453" s="263">
        <f t="shared" si="164"/>
        <v>0</v>
      </c>
      <c r="AX453" s="262">
        <f t="shared" ref="AX453:AX504" si="178">AW453+IF($E453=AX$3,$P453,0)</f>
        <v>0</v>
      </c>
      <c r="AY453" s="129">
        <f t="shared" ref="AY453:AY504" si="179">IF(AX453=0,0,IF($AE453-(AX$3-$E453)&lt;=0,AX453,AX453/($AE453-(AX$3-$E453))))</f>
        <v>0</v>
      </c>
      <c r="AZ453" s="129">
        <f t="shared" si="165"/>
        <v>0</v>
      </c>
      <c r="BA453" s="263">
        <f>IFERROR(IF(VLOOKUP($D453,Listen!$A$2:$F$45,6,0)="Ja",AX453-MAX(AY453:AZ453),AX453-AY453),0)</f>
        <v>0</v>
      </c>
      <c r="BB453" s="262">
        <f t="shared" si="166"/>
        <v>0</v>
      </c>
      <c r="BC453" s="129">
        <f t="shared" ref="BC453:BC504" si="180">IF(BB453=0,0,IF($AE453-(BB$3-$E453)&lt;=0,BB453,BB453/($AE453-(BB$3-$E453))))</f>
        <v>0</v>
      </c>
      <c r="BD453" s="129">
        <f t="shared" si="167"/>
        <v>0</v>
      </c>
      <c r="BE453" s="263">
        <f>IFERROR(IF(VLOOKUP($D453,Listen!$A$2:$F$45,6,0)="Ja",BB453-MAX(BC453:BD453),BB453-BC453),0)</f>
        <v>0</v>
      </c>
    </row>
    <row r="454" spans="1:57" x14ac:dyDescent="0.25">
      <c r="A454" s="189">
        <v>450</v>
      </c>
      <c r="B454" s="135" t="str">
        <f>IF(AND(E454&lt;&gt;0,D454&lt;&gt;0,F454&lt;&gt;0),IF(C454&lt;&gt;0,CONCATENATE(C454,"-AGr",VLOOKUP(D454,Listen!$A$2:$D$45,4,FALSE),"-",E454,"-",F454,),CONCATENATE("AGr",VLOOKUP(D454,Listen!$A$2:$D$45,4,FALSE),"-",E454,"-",F454)),"keine vollständige ID")</f>
        <v>keine vollständige ID</v>
      </c>
      <c r="C454" s="126"/>
      <c r="D454" s="275"/>
      <c r="E454" s="33"/>
      <c r="F454" s="130"/>
      <c r="G454" s="16"/>
      <c r="H454" s="16"/>
      <c r="I454" s="16"/>
      <c r="J454" s="16"/>
      <c r="K454" s="16"/>
      <c r="L454" s="94">
        <f>IF(E454&gt;A_Stammdaten!$B$10,0,G454+H454-J454)</f>
        <v>0</v>
      </c>
      <c r="M454" s="16"/>
      <c r="N454" s="16"/>
      <c r="O454" s="16"/>
      <c r="P454" s="54">
        <f t="shared" si="168"/>
        <v>0</v>
      </c>
      <c r="Q454" s="33"/>
      <c r="R454" s="33"/>
      <c r="S454" s="33"/>
      <c r="T454" s="33"/>
      <c r="U454" s="33"/>
      <c r="V454" s="33"/>
      <c r="W454" s="55" t="str">
        <f t="shared" si="169"/>
        <v>-</v>
      </c>
      <c r="X454" s="55" t="str">
        <f t="shared" si="170"/>
        <v>-</v>
      </c>
      <c r="Y454" s="55">
        <f>IF(ISBLANK($D454),0,VLOOKUP($D454,Listen!$A$2:$C$45,2,FALSE))</f>
        <v>0</v>
      </c>
      <c r="Z454" s="55">
        <f>IF(ISBLANK($D454),0,VLOOKUP($D454,Listen!$A$2:$C$45,3,FALSE))</f>
        <v>0</v>
      </c>
      <c r="AA454" s="45">
        <f t="shared" ref="AA454:AB473" si="181">IFERROR($Y454,0)</f>
        <v>0</v>
      </c>
      <c r="AB454" s="45">
        <f t="shared" si="181"/>
        <v>0</v>
      </c>
      <c r="AC454" s="45">
        <f>IFERROR(IF(OR($R454&lt;&gt;"Ja",VLOOKUP($D454,Listen!$A$2:$F$45,5,0)="Nein",E454&lt;IF(D454="LNG Anbindungsanlagen gemäß separater Festlegung",2022,2023)),$Y454,$W454),0)</f>
        <v>0</v>
      </c>
      <c r="AD454" s="45">
        <f>IFERROR(IF(OR($R454&lt;&gt;"Ja",VLOOKUP($D454,Listen!$A$2:$F$45,5,0)="Nein",E454&lt;IF(D454="LNG Anbindungsanlagen gemäß separater Festlegung",2022,2023)),$Y454,$W454),0)</f>
        <v>0</v>
      </c>
      <c r="AE454" s="45">
        <f>IFERROR(IF(OR($S454&lt;&gt;"Ja",VLOOKUP($D454,Listen!$A$2:$F$45,6,0)="Nein"),$Y454,$X454),0)</f>
        <v>0</v>
      </c>
      <c r="AF454" s="45">
        <f>IFERROR(IF(OR($S454&lt;&gt;"Ja",VLOOKUP($D454,Listen!$A$2:$F$45,6,0)="Nein"),$Y454,$X454),0)</f>
        <v>0</v>
      </c>
      <c r="AG454" s="45">
        <f>IFERROR(IF(OR($S454&lt;&gt;"Ja",VLOOKUP($D454,Listen!$A$2:$F$45,6,0)="Nein"),$Y454,$X454),0)</f>
        <v>0</v>
      </c>
      <c r="AH454" s="47">
        <f t="shared" ref="AH454:AH504" si="182">BB454</f>
        <v>0</v>
      </c>
      <c r="AI454" s="122">
        <f>IFERROR(IF(VLOOKUP($D454,Listen!$A$2:$F$45,6,0)="Ja",MAX(BC454:BD454),D_SAV!$BC454),0)</f>
        <v>0</v>
      </c>
      <c r="AJ454" s="47">
        <f t="shared" ref="AJ454:AJ503" si="183">BE454</f>
        <v>0</v>
      </c>
      <c r="AL454" s="262">
        <f t="shared" ref="AL454:AL504" si="184">IF($E454=AL$3,$P454,0)</f>
        <v>0</v>
      </c>
      <c r="AM454" s="129">
        <f t="shared" si="171"/>
        <v>0</v>
      </c>
      <c r="AN454" s="263">
        <f t="shared" ref="AN454:AN504" si="185">AL454-AM454</f>
        <v>0</v>
      </c>
      <c r="AO454" s="262">
        <f t="shared" si="172"/>
        <v>0</v>
      </c>
      <c r="AP454" s="129">
        <f t="shared" si="173"/>
        <v>0</v>
      </c>
      <c r="AQ454" s="263">
        <f t="shared" ref="AQ454:AQ504" si="186">AO454-AP454</f>
        <v>0</v>
      </c>
      <c r="AR454" s="262">
        <f t="shared" si="174"/>
        <v>0</v>
      </c>
      <c r="AS454" s="129">
        <f t="shared" si="175"/>
        <v>0</v>
      </c>
      <c r="AT454" s="263">
        <f t="shared" ref="AT454:AT504" si="187">AR454-AS454</f>
        <v>0</v>
      </c>
      <c r="AU454" s="262">
        <f t="shared" si="176"/>
        <v>0</v>
      </c>
      <c r="AV454" s="129">
        <f t="shared" si="177"/>
        <v>0</v>
      </c>
      <c r="AW454" s="263">
        <f t="shared" ref="AW454:AW504" si="188">AU454-AV454</f>
        <v>0</v>
      </c>
      <c r="AX454" s="262">
        <f t="shared" si="178"/>
        <v>0</v>
      </c>
      <c r="AY454" s="129">
        <f t="shared" si="179"/>
        <v>0</v>
      </c>
      <c r="AZ454" s="129">
        <f t="shared" ref="AZ454:AZ504" si="189">AX454*$U454/100</f>
        <v>0</v>
      </c>
      <c r="BA454" s="263">
        <f>IFERROR(IF(VLOOKUP($D454,Listen!$A$2:$F$45,6,0)="Ja",AX454-MAX(AY454:AZ454),AX454-AY454),0)</f>
        <v>0</v>
      </c>
      <c r="BB454" s="262">
        <f t="shared" ref="BB454:BB504" si="190">IF(E454=$BB$3,P454,Q454)</f>
        <v>0</v>
      </c>
      <c r="BC454" s="129">
        <f t="shared" si="180"/>
        <v>0</v>
      </c>
      <c r="BD454" s="129">
        <f t="shared" ref="BD454:BD504" si="191">BB454*$U454/100</f>
        <v>0</v>
      </c>
      <c r="BE454" s="263">
        <f>IFERROR(IF(VLOOKUP($D454,Listen!$A$2:$F$45,6,0)="Ja",BB454-MAX(BC454:BD454),BB454-BC454),0)</f>
        <v>0</v>
      </c>
    </row>
    <row r="455" spans="1:57" x14ac:dyDescent="0.25">
      <c r="A455" s="189">
        <v>451</v>
      </c>
      <c r="B455" s="135" t="str">
        <f>IF(AND(E455&lt;&gt;0,D455&lt;&gt;0,F455&lt;&gt;0),IF(C455&lt;&gt;0,CONCATENATE(C455,"-AGr",VLOOKUP(D455,Listen!$A$2:$D$45,4,FALSE),"-",E455,"-",F455,),CONCATENATE("AGr",VLOOKUP(D455,Listen!$A$2:$D$45,4,FALSE),"-",E455,"-",F455)),"keine vollständige ID")</f>
        <v>keine vollständige ID</v>
      </c>
      <c r="C455" s="126"/>
      <c r="D455" s="275"/>
      <c r="E455" s="33"/>
      <c r="F455" s="130"/>
      <c r="G455" s="16"/>
      <c r="H455" s="16"/>
      <c r="I455" s="16"/>
      <c r="J455" s="16"/>
      <c r="K455" s="16"/>
      <c r="L455" s="94">
        <f>IF(E455&gt;A_Stammdaten!$B$10,0,G455+H455-J455)</f>
        <v>0</v>
      </c>
      <c r="M455" s="16"/>
      <c r="N455" s="16"/>
      <c r="O455" s="16"/>
      <c r="P455" s="54">
        <f t="shared" si="168"/>
        <v>0</v>
      </c>
      <c r="Q455" s="33"/>
      <c r="R455" s="33"/>
      <c r="S455" s="33"/>
      <c r="T455" s="33"/>
      <c r="U455" s="33"/>
      <c r="V455" s="33"/>
      <c r="W455" s="55" t="str">
        <f t="shared" si="169"/>
        <v>-</v>
      </c>
      <c r="X455" s="55" t="str">
        <f t="shared" si="170"/>
        <v>-</v>
      </c>
      <c r="Y455" s="55">
        <f>IF(ISBLANK($D455),0,VLOOKUP($D455,Listen!$A$2:$C$45,2,FALSE))</f>
        <v>0</v>
      </c>
      <c r="Z455" s="55">
        <f>IF(ISBLANK($D455),0,VLOOKUP($D455,Listen!$A$2:$C$45,3,FALSE))</f>
        <v>0</v>
      </c>
      <c r="AA455" s="45">
        <f t="shared" si="181"/>
        <v>0</v>
      </c>
      <c r="AB455" s="45">
        <f t="shared" si="181"/>
        <v>0</v>
      </c>
      <c r="AC455" s="45">
        <f>IFERROR(IF(OR($R455&lt;&gt;"Ja",VLOOKUP($D455,Listen!$A$2:$F$45,5,0)="Nein",E455&lt;IF(D455="LNG Anbindungsanlagen gemäß separater Festlegung",2022,2023)),$Y455,$W455),0)</f>
        <v>0</v>
      </c>
      <c r="AD455" s="45">
        <f>IFERROR(IF(OR($R455&lt;&gt;"Ja",VLOOKUP($D455,Listen!$A$2:$F$45,5,0)="Nein",E455&lt;IF(D455="LNG Anbindungsanlagen gemäß separater Festlegung",2022,2023)),$Y455,$W455),0)</f>
        <v>0</v>
      </c>
      <c r="AE455" s="45">
        <f>IFERROR(IF(OR($S455&lt;&gt;"Ja",VLOOKUP($D455,Listen!$A$2:$F$45,6,0)="Nein"),$Y455,$X455),0)</f>
        <v>0</v>
      </c>
      <c r="AF455" s="45">
        <f>IFERROR(IF(OR($S455&lt;&gt;"Ja",VLOOKUP($D455,Listen!$A$2:$F$45,6,0)="Nein"),$Y455,$X455),0)</f>
        <v>0</v>
      </c>
      <c r="AG455" s="45">
        <f>IFERROR(IF(OR($S455&lt;&gt;"Ja",VLOOKUP($D455,Listen!$A$2:$F$45,6,0)="Nein"),$Y455,$X455),0)</f>
        <v>0</v>
      </c>
      <c r="AH455" s="47">
        <f t="shared" si="182"/>
        <v>0</v>
      </c>
      <c r="AI455" s="122">
        <f>IFERROR(IF(VLOOKUP($D455,Listen!$A$2:$F$45,6,0)="Ja",MAX(BC455:BD455),D_SAV!$BC455),0)</f>
        <v>0</v>
      </c>
      <c r="AJ455" s="47">
        <f t="shared" si="183"/>
        <v>0</v>
      </c>
      <c r="AL455" s="262">
        <f t="shared" si="184"/>
        <v>0</v>
      </c>
      <c r="AM455" s="129">
        <f t="shared" si="171"/>
        <v>0</v>
      </c>
      <c r="AN455" s="263">
        <f t="shared" si="185"/>
        <v>0</v>
      </c>
      <c r="AO455" s="262">
        <f t="shared" si="172"/>
        <v>0</v>
      </c>
      <c r="AP455" s="129">
        <f t="shared" si="173"/>
        <v>0</v>
      </c>
      <c r="AQ455" s="263">
        <f t="shared" si="186"/>
        <v>0</v>
      </c>
      <c r="AR455" s="262">
        <f t="shared" si="174"/>
        <v>0</v>
      </c>
      <c r="AS455" s="129">
        <f t="shared" si="175"/>
        <v>0</v>
      </c>
      <c r="AT455" s="263">
        <f t="shared" si="187"/>
        <v>0</v>
      </c>
      <c r="AU455" s="262">
        <f t="shared" si="176"/>
        <v>0</v>
      </c>
      <c r="AV455" s="129">
        <f t="shared" si="177"/>
        <v>0</v>
      </c>
      <c r="AW455" s="263">
        <f t="shared" si="188"/>
        <v>0</v>
      </c>
      <c r="AX455" s="262">
        <f t="shared" si="178"/>
        <v>0</v>
      </c>
      <c r="AY455" s="129">
        <f t="shared" si="179"/>
        <v>0</v>
      </c>
      <c r="AZ455" s="129">
        <f t="shared" si="189"/>
        <v>0</v>
      </c>
      <c r="BA455" s="263">
        <f>IFERROR(IF(VLOOKUP($D455,Listen!$A$2:$F$45,6,0)="Ja",AX455-MAX(AY455:AZ455),AX455-AY455),0)</f>
        <v>0</v>
      </c>
      <c r="BB455" s="262">
        <f t="shared" si="190"/>
        <v>0</v>
      </c>
      <c r="BC455" s="129">
        <f t="shared" si="180"/>
        <v>0</v>
      </c>
      <c r="BD455" s="129">
        <f t="shared" si="191"/>
        <v>0</v>
      </c>
      <c r="BE455" s="263">
        <f>IFERROR(IF(VLOOKUP($D455,Listen!$A$2:$F$45,6,0)="Ja",BB455-MAX(BC455:BD455),BB455-BC455),0)</f>
        <v>0</v>
      </c>
    </row>
    <row r="456" spans="1:57" x14ac:dyDescent="0.25">
      <c r="A456" s="189">
        <v>452</v>
      </c>
      <c r="B456" s="135" t="str">
        <f>IF(AND(E456&lt;&gt;0,D456&lt;&gt;0,F456&lt;&gt;0),IF(C456&lt;&gt;0,CONCATENATE(C456,"-AGr",VLOOKUP(D456,Listen!$A$2:$D$45,4,FALSE),"-",E456,"-",F456,),CONCATENATE("AGr",VLOOKUP(D456,Listen!$A$2:$D$45,4,FALSE),"-",E456,"-",F456)),"keine vollständige ID")</f>
        <v>keine vollständige ID</v>
      </c>
      <c r="C456" s="126"/>
      <c r="D456" s="275"/>
      <c r="E456" s="33"/>
      <c r="F456" s="130"/>
      <c r="G456" s="16"/>
      <c r="H456" s="16"/>
      <c r="I456" s="16"/>
      <c r="J456" s="16"/>
      <c r="K456" s="16"/>
      <c r="L456" s="94">
        <f>IF(E456&gt;A_Stammdaten!$B$10,0,G456+H456-J456)</f>
        <v>0</v>
      </c>
      <c r="M456" s="16"/>
      <c r="N456" s="16"/>
      <c r="O456" s="16"/>
      <c r="P456" s="54">
        <f t="shared" si="168"/>
        <v>0</v>
      </c>
      <c r="Q456" s="33"/>
      <c r="R456" s="33"/>
      <c r="S456" s="33"/>
      <c r="T456" s="33"/>
      <c r="U456" s="33"/>
      <c r="V456" s="33"/>
      <c r="W456" s="55" t="str">
        <f t="shared" si="169"/>
        <v>-</v>
      </c>
      <c r="X456" s="55" t="str">
        <f t="shared" si="170"/>
        <v>-</v>
      </c>
      <c r="Y456" s="55">
        <f>IF(ISBLANK($D456),0,VLOOKUP($D456,Listen!$A$2:$C$45,2,FALSE))</f>
        <v>0</v>
      </c>
      <c r="Z456" s="55">
        <f>IF(ISBLANK($D456),0,VLOOKUP($D456,Listen!$A$2:$C$45,3,FALSE))</f>
        <v>0</v>
      </c>
      <c r="AA456" s="45">
        <f t="shared" si="181"/>
        <v>0</v>
      </c>
      <c r="AB456" s="45">
        <f t="shared" si="181"/>
        <v>0</v>
      </c>
      <c r="AC456" s="45">
        <f>IFERROR(IF(OR($R456&lt;&gt;"Ja",VLOOKUP($D456,Listen!$A$2:$F$45,5,0)="Nein",E456&lt;IF(D456="LNG Anbindungsanlagen gemäß separater Festlegung",2022,2023)),$Y456,$W456),0)</f>
        <v>0</v>
      </c>
      <c r="AD456" s="45">
        <f>IFERROR(IF(OR($R456&lt;&gt;"Ja",VLOOKUP($D456,Listen!$A$2:$F$45,5,0)="Nein",E456&lt;IF(D456="LNG Anbindungsanlagen gemäß separater Festlegung",2022,2023)),$Y456,$W456),0)</f>
        <v>0</v>
      </c>
      <c r="AE456" s="45">
        <f>IFERROR(IF(OR($S456&lt;&gt;"Ja",VLOOKUP($D456,Listen!$A$2:$F$45,6,0)="Nein"),$Y456,$X456),0)</f>
        <v>0</v>
      </c>
      <c r="AF456" s="45">
        <f>IFERROR(IF(OR($S456&lt;&gt;"Ja",VLOOKUP($D456,Listen!$A$2:$F$45,6,0)="Nein"),$Y456,$X456),0)</f>
        <v>0</v>
      </c>
      <c r="AG456" s="45">
        <f>IFERROR(IF(OR($S456&lt;&gt;"Ja",VLOOKUP($D456,Listen!$A$2:$F$45,6,0)="Nein"),$Y456,$X456),0)</f>
        <v>0</v>
      </c>
      <c r="AH456" s="47">
        <f t="shared" si="182"/>
        <v>0</v>
      </c>
      <c r="AI456" s="122">
        <f>IFERROR(IF(VLOOKUP($D456,Listen!$A$2:$F$45,6,0)="Ja",MAX(BC456:BD456),D_SAV!$BC456),0)</f>
        <v>0</v>
      </c>
      <c r="AJ456" s="47">
        <f t="shared" si="183"/>
        <v>0</v>
      </c>
      <c r="AL456" s="262">
        <f t="shared" si="184"/>
        <v>0</v>
      </c>
      <c r="AM456" s="129">
        <f t="shared" si="171"/>
        <v>0</v>
      </c>
      <c r="AN456" s="263">
        <f t="shared" si="185"/>
        <v>0</v>
      </c>
      <c r="AO456" s="262">
        <f t="shared" si="172"/>
        <v>0</v>
      </c>
      <c r="AP456" s="129">
        <f t="shared" si="173"/>
        <v>0</v>
      </c>
      <c r="AQ456" s="263">
        <f t="shared" si="186"/>
        <v>0</v>
      </c>
      <c r="AR456" s="262">
        <f t="shared" si="174"/>
        <v>0</v>
      </c>
      <c r="AS456" s="129">
        <f t="shared" si="175"/>
        <v>0</v>
      </c>
      <c r="AT456" s="263">
        <f t="shared" si="187"/>
        <v>0</v>
      </c>
      <c r="AU456" s="262">
        <f t="shared" si="176"/>
        <v>0</v>
      </c>
      <c r="AV456" s="129">
        <f t="shared" si="177"/>
        <v>0</v>
      </c>
      <c r="AW456" s="263">
        <f t="shared" si="188"/>
        <v>0</v>
      </c>
      <c r="AX456" s="262">
        <f t="shared" si="178"/>
        <v>0</v>
      </c>
      <c r="AY456" s="129">
        <f t="shared" si="179"/>
        <v>0</v>
      </c>
      <c r="AZ456" s="129">
        <f t="shared" si="189"/>
        <v>0</v>
      </c>
      <c r="BA456" s="263">
        <f>IFERROR(IF(VLOOKUP($D456,Listen!$A$2:$F$45,6,0)="Ja",AX456-MAX(AY456:AZ456),AX456-AY456),0)</f>
        <v>0</v>
      </c>
      <c r="BB456" s="262">
        <f t="shared" si="190"/>
        <v>0</v>
      </c>
      <c r="BC456" s="129">
        <f t="shared" si="180"/>
        <v>0</v>
      </c>
      <c r="BD456" s="129">
        <f t="shared" si="191"/>
        <v>0</v>
      </c>
      <c r="BE456" s="263">
        <f>IFERROR(IF(VLOOKUP($D456,Listen!$A$2:$F$45,6,0)="Ja",BB456-MAX(BC456:BD456),BB456-BC456),0)</f>
        <v>0</v>
      </c>
    </row>
    <row r="457" spans="1:57" x14ac:dyDescent="0.25">
      <c r="A457" s="189">
        <v>453</v>
      </c>
      <c r="B457" s="135" t="str">
        <f>IF(AND(E457&lt;&gt;0,D457&lt;&gt;0,F457&lt;&gt;0),IF(C457&lt;&gt;0,CONCATENATE(C457,"-AGr",VLOOKUP(D457,Listen!$A$2:$D$45,4,FALSE),"-",E457,"-",F457,),CONCATENATE("AGr",VLOOKUP(D457,Listen!$A$2:$D$45,4,FALSE),"-",E457,"-",F457)),"keine vollständige ID")</f>
        <v>keine vollständige ID</v>
      </c>
      <c r="C457" s="126"/>
      <c r="D457" s="275"/>
      <c r="E457" s="33"/>
      <c r="F457" s="130"/>
      <c r="G457" s="16"/>
      <c r="H457" s="16"/>
      <c r="I457" s="16"/>
      <c r="J457" s="16"/>
      <c r="K457" s="16"/>
      <c r="L457" s="94">
        <f>IF(E457&gt;A_Stammdaten!$B$10,0,G457+H457-J457)</f>
        <v>0</v>
      </c>
      <c r="M457" s="16"/>
      <c r="N457" s="16"/>
      <c r="O457" s="16"/>
      <c r="P457" s="54">
        <f t="shared" si="168"/>
        <v>0</v>
      </c>
      <c r="Q457" s="33"/>
      <c r="R457" s="33"/>
      <c r="S457" s="33"/>
      <c r="T457" s="33"/>
      <c r="U457" s="33"/>
      <c r="V457" s="33"/>
      <c r="W457" s="55" t="str">
        <f t="shared" si="169"/>
        <v>-</v>
      </c>
      <c r="X457" s="55" t="str">
        <f t="shared" si="170"/>
        <v>-</v>
      </c>
      <c r="Y457" s="55">
        <f>IF(ISBLANK($D457),0,VLOOKUP($D457,Listen!$A$2:$C$45,2,FALSE))</f>
        <v>0</v>
      </c>
      <c r="Z457" s="55">
        <f>IF(ISBLANK($D457),0,VLOOKUP($D457,Listen!$A$2:$C$45,3,FALSE))</f>
        <v>0</v>
      </c>
      <c r="AA457" s="45">
        <f t="shared" si="181"/>
        <v>0</v>
      </c>
      <c r="AB457" s="45">
        <f t="shared" si="181"/>
        <v>0</v>
      </c>
      <c r="AC457" s="45">
        <f>IFERROR(IF(OR($R457&lt;&gt;"Ja",VLOOKUP($D457,Listen!$A$2:$F$45,5,0)="Nein",E457&lt;IF(D457="LNG Anbindungsanlagen gemäß separater Festlegung",2022,2023)),$Y457,$W457),0)</f>
        <v>0</v>
      </c>
      <c r="AD457" s="45">
        <f>IFERROR(IF(OR($R457&lt;&gt;"Ja",VLOOKUP($D457,Listen!$A$2:$F$45,5,0)="Nein",E457&lt;IF(D457="LNG Anbindungsanlagen gemäß separater Festlegung",2022,2023)),$Y457,$W457),0)</f>
        <v>0</v>
      </c>
      <c r="AE457" s="45">
        <f>IFERROR(IF(OR($S457&lt;&gt;"Ja",VLOOKUP($D457,Listen!$A$2:$F$45,6,0)="Nein"),$Y457,$X457),0)</f>
        <v>0</v>
      </c>
      <c r="AF457" s="45">
        <f>IFERROR(IF(OR($S457&lt;&gt;"Ja",VLOOKUP($D457,Listen!$A$2:$F$45,6,0)="Nein"),$Y457,$X457),0)</f>
        <v>0</v>
      </c>
      <c r="AG457" s="45">
        <f>IFERROR(IF(OR($S457&lt;&gt;"Ja",VLOOKUP($D457,Listen!$A$2:$F$45,6,0)="Nein"),$Y457,$X457),0)</f>
        <v>0</v>
      </c>
      <c r="AH457" s="47">
        <f t="shared" si="182"/>
        <v>0</v>
      </c>
      <c r="AI457" s="122">
        <f>IFERROR(IF(VLOOKUP($D457,Listen!$A$2:$F$45,6,0)="Ja",MAX(BC457:BD457),D_SAV!$BC457),0)</f>
        <v>0</v>
      </c>
      <c r="AJ457" s="47">
        <f t="shared" si="183"/>
        <v>0</v>
      </c>
      <c r="AL457" s="262">
        <f t="shared" si="184"/>
        <v>0</v>
      </c>
      <c r="AM457" s="129">
        <f t="shared" si="171"/>
        <v>0</v>
      </c>
      <c r="AN457" s="263">
        <f t="shared" si="185"/>
        <v>0</v>
      </c>
      <c r="AO457" s="262">
        <f t="shared" si="172"/>
        <v>0</v>
      </c>
      <c r="AP457" s="129">
        <f t="shared" si="173"/>
        <v>0</v>
      </c>
      <c r="AQ457" s="263">
        <f t="shared" si="186"/>
        <v>0</v>
      </c>
      <c r="AR457" s="262">
        <f t="shared" si="174"/>
        <v>0</v>
      </c>
      <c r="AS457" s="129">
        <f t="shared" si="175"/>
        <v>0</v>
      </c>
      <c r="AT457" s="263">
        <f t="shared" si="187"/>
        <v>0</v>
      </c>
      <c r="AU457" s="262">
        <f t="shared" si="176"/>
        <v>0</v>
      </c>
      <c r="AV457" s="129">
        <f t="shared" si="177"/>
        <v>0</v>
      </c>
      <c r="AW457" s="263">
        <f t="shared" si="188"/>
        <v>0</v>
      </c>
      <c r="AX457" s="262">
        <f t="shared" si="178"/>
        <v>0</v>
      </c>
      <c r="AY457" s="129">
        <f t="shared" si="179"/>
        <v>0</v>
      </c>
      <c r="AZ457" s="129">
        <f t="shared" si="189"/>
        <v>0</v>
      </c>
      <c r="BA457" s="263">
        <f>IFERROR(IF(VLOOKUP($D457,Listen!$A$2:$F$45,6,0)="Ja",AX457-MAX(AY457:AZ457),AX457-AY457),0)</f>
        <v>0</v>
      </c>
      <c r="BB457" s="262">
        <f t="shared" si="190"/>
        <v>0</v>
      </c>
      <c r="BC457" s="129">
        <f t="shared" si="180"/>
        <v>0</v>
      </c>
      <c r="BD457" s="129">
        <f t="shared" si="191"/>
        <v>0</v>
      </c>
      <c r="BE457" s="263">
        <f>IFERROR(IF(VLOOKUP($D457,Listen!$A$2:$F$45,6,0)="Ja",BB457-MAX(BC457:BD457),BB457-BC457),0)</f>
        <v>0</v>
      </c>
    </row>
    <row r="458" spans="1:57" x14ac:dyDescent="0.25">
      <c r="A458" s="189">
        <v>454</v>
      </c>
      <c r="B458" s="135" t="str">
        <f>IF(AND(E458&lt;&gt;0,D458&lt;&gt;0,F458&lt;&gt;0),IF(C458&lt;&gt;0,CONCATENATE(C458,"-AGr",VLOOKUP(D458,Listen!$A$2:$D$45,4,FALSE),"-",E458,"-",F458,),CONCATENATE("AGr",VLOOKUP(D458,Listen!$A$2:$D$45,4,FALSE),"-",E458,"-",F458)),"keine vollständige ID")</f>
        <v>keine vollständige ID</v>
      </c>
      <c r="C458" s="126"/>
      <c r="D458" s="275"/>
      <c r="E458" s="33"/>
      <c r="F458" s="130"/>
      <c r="G458" s="16"/>
      <c r="H458" s="16"/>
      <c r="I458" s="16"/>
      <c r="J458" s="16"/>
      <c r="K458" s="16"/>
      <c r="L458" s="94">
        <f>IF(E458&gt;A_Stammdaten!$B$10,0,G458+H458-J458)</f>
        <v>0</v>
      </c>
      <c r="M458" s="16"/>
      <c r="N458" s="16"/>
      <c r="O458" s="16"/>
      <c r="P458" s="54">
        <f t="shared" si="168"/>
        <v>0</v>
      </c>
      <c r="Q458" s="33"/>
      <c r="R458" s="33"/>
      <c r="S458" s="33"/>
      <c r="T458" s="33"/>
      <c r="U458" s="33"/>
      <c r="V458" s="33"/>
      <c r="W458" s="55" t="str">
        <f t="shared" si="169"/>
        <v>-</v>
      </c>
      <c r="X458" s="55" t="str">
        <f t="shared" si="170"/>
        <v>-</v>
      </c>
      <c r="Y458" s="55">
        <f>IF(ISBLANK($D458),0,VLOOKUP($D458,Listen!$A$2:$C$45,2,FALSE))</f>
        <v>0</v>
      </c>
      <c r="Z458" s="55">
        <f>IF(ISBLANK($D458),0,VLOOKUP($D458,Listen!$A$2:$C$45,3,FALSE))</f>
        <v>0</v>
      </c>
      <c r="AA458" s="45">
        <f t="shared" si="181"/>
        <v>0</v>
      </c>
      <c r="AB458" s="45">
        <f t="shared" si="181"/>
        <v>0</v>
      </c>
      <c r="AC458" s="45">
        <f>IFERROR(IF(OR($R458&lt;&gt;"Ja",VLOOKUP($D458,Listen!$A$2:$F$45,5,0)="Nein",E458&lt;IF(D458="LNG Anbindungsanlagen gemäß separater Festlegung",2022,2023)),$Y458,$W458),0)</f>
        <v>0</v>
      </c>
      <c r="AD458" s="45">
        <f>IFERROR(IF(OR($R458&lt;&gt;"Ja",VLOOKUP($D458,Listen!$A$2:$F$45,5,0)="Nein",E458&lt;IF(D458="LNG Anbindungsanlagen gemäß separater Festlegung",2022,2023)),$Y458,$W458),0)</f>
        <v>0</v>
      </c>
      <c r="AE458" s="45">
        <f>IFERROR(IF(OR($S458&lt;&gt;"Ja",VLOOKUP($D458,Listen!$A$2:$F$45,6,0)="Nein"),$Y458,$X458),0)</f>
        <v>0</v>
      </c>
      <c r="AF458" s="45">
        <f>IFERROR(IF(OR($S458&lt;&gt;"Ja",VLOOKUP($D458,Listen!$A$2:$F$45,6,0)="Nein"),$Y458,$X458),0)</f>
        <v>0</v>
      </c>
      <c r="AG458" s="45">
        <f>IFERROR(IF(OR($S458&lt;&gt;"Ja",VLOOKUP($D458,Listen!$A$2:$F$45,6,0)="Nein"),$Y458,$X458),0)</f>
        <v>0</v>
      </c>
      <c r="AH458" s="47">
        <f t="shared" si="182"/>
        <v>0</v>
      </c>
      <c r="AI458" s="122">
        <f>IFERROR(IF(VLOOKUP($D458,Listen!$A$2:$F$45,6,0)="Ja",MAX(BC458:BD458),D_SAV!$BC458),0)</f>
        <v>0</v>
      </c>
      <c r="AJ458" s="47">
        <f t="shared" si="183"/>
        <v>0</v>
      </c>
      <c r="AL458" s="262">
        <f t="shared" si="184"/>
        <v>0</v>
      </c>
      <c r="AM458" s="129">
        <f t="shared" si="171"/>
        <v>0</v>
      </c>
      <c r="AN458" s="263">
        <f t="shared" si="185"/>
        <v>0</v>
      </c>
      <c r="AO458" s="262">
        <f t="shared" si="172"/>
        <v>0</v>
      </c>
      <c r="AP458" s="129">
        <f t="shared" si="173"/>
        <v>0</v>
      </c>
      <c r="AQ458" s="263">
        <f t="shared" si="186"/>
        <v>0</v>
      </c>
      <c r="AR458" s="262">
        <f t="shared" si="174"/>
        <v>0</v>
      </c>
      <c r="AS458" s="129">
        <f t="shared" si="175"/>
        <v>0</v>
      </c>
      <c r="AT458" s="263">
        <f t="shared" si="187"/>
        <v>0</v>
      </c>
      <c r="AU458" s="262">
        <f t="shared" si="176"/>
        <v>0</v>
      </c>
      <c r="AV458" s="129">
        <f t="shared" si="177"/>
        <v>0</v>
      </c>
      <c r="AW458" s="263">
        <f t="shared" si="188"/>
        <v>0</v>
      </c>
      <c r="AX458" s="262">
        <f t="shared" si="178"/>
        <v>0</v>
      </c>
      <c r="AY458" s="129">
        <f t="shared" si="179"/>
        <v>0</v>
      </c>
      <c r="AZ458" s="129">
        <f t="shared" si="189"/>
        <v>0</v>
      </c>
      <c r="BA458" s="263">
        <f>IFERROR(IF(VLOOKUP($D458,Listen!$A$2:$F$45,6,0)="Ja",AX458-MAX(AY458:AZ458),AX458-AY458),0)</f>
        <v>0</v>
      </c>
      <c r="BB458" s="262">
        <f t="shared" si="190"/>
        <v>0</v>
      </c>
      <c r="BC458" s="129">
        <f t="shared" si="180"/>
        <v>0</v>
      </c>
      <c r="BD458" s="129">
        <f t="shared" si="191"/>
        <v>0</v>
      </c>
      <c r="BE458" s="263">
        <f>IFERROR(IF(VLOOKUP($D458,Listen!$A$2:$F$45,6,0)="Ja",BB458-MAX(BC458:BD458),BB458-BC458),0)</f>
        <v>0</v>
      </c>
    </row>
    <row r="459" spans="1:57" x14ac:dyDescent="0.25">
      <c r="A459" s="189">
        <v>455</v>
      </c>
      <c r="B459" s="135" t="str">
        <f>IF(AND(E459&lt;&gt;0,D459&lt;&gt;0,F459&lt;&gt;0),IF(C459&lt;&gt;0,CONCATENATE(C459,"-AGr",VLOOKUP(D459,Listen!$A$2:$D$45,4,FALSE),"-",E459,"-",F459,),CONCATENATE("AGr",VLOOKUP(D459,Listen!$A$2:$D$45,4,FALSE),"-",E459,"-",F459)),"keine vollständige ID")</f>
        <v>keine vollständige ID</v>
      </c>
      <c r="C459" s="126"/>
      <c r="D459" s="275"/>
      <c r="E459" s="33"/>
      <c r="F459" s="130"/>
      <c r="G459" s="16"/>
      <c r="H459" s="16"/>
      <c r="I459" s="16"/>
      <c r="J459" s="16"/>
      <c r="K459" s="16"/>
      <c r="L459" s="94">
        <f>IF(E459&gt;A_Stammdaten!$B$10,0,G459+H459-J459)</f>
        <v>0</v>
      </c>
      <c r="M459" s="16"/>
      <c r="N459" s="16"/>
      <c r="O459" s="16"/>
      <c r="P459" s="54">
        <f t="shared" si="168"/>
        <v>0</v>
      </c>
      <c r="Q459" s="33"/>
      <c r="R459" s="33"/>
      <c r="S459" s="33"/>
      <c r="T459" s="33"/>
      <c r="U459" s="33"/>
      <c r="V459" s="33"/>
      <c r="W459" s="55" t="str">
        <f t="shared" si="169"/>
        <v>-</v>
      </c>
      <c r="X459" s="55" t="str">
        <f t="shared" si="170"/>
        <v>-</v>
      </c>
      <c r="Y459" s="55">
        <f>IF(ISBLANK($D459),0,VLOOKUP($D459,Listen!$A$2:$C$45,2,FALSE))</f>
        <v>0</v>
      </c>
      <c r="Z459" s="55">
        <f>IF(ISBLANK($D459),0,VLOOKUP($D459,Listen!$A$2:$C$45,3,FALSE))</f>
        <v>0</v>
      </c>
      <c r="AA459" s="45">
        <f t="shared" si="181"/>
        <v>0</v>
      </c>
      <c r="AB459" s="45">
        <f t="shared" si="181"/>
        <v>0</v>
      </c>
      <c r="AC459" s="45">
        <f>IFERROR(IF(OR($R459&lt;&gt;"Ja",VLOOKUP($D459,Listen!$A$2:$F$45,5,0)="Nein",E459&lt;IF(D459="LNG Anbindungsanlagen gemäß separater Festlegung",2022,2023)),$Y459,$W459),0)</f>
        <v>0</v>
      </c>
      <c r="AD459" s="45">
        <f>IFERROR(IF(OR($R459&lt;&gt;"Ja",VLOOKUP($D459,Listen!$A$2:$F$45,5,0)="Nein",E459&lt;IF(D459="LNG Anbindungsanlagen gemäß separater Festlegung",2022,2023)),$Y459,$W459),0)</f>
        <v>0</v>
      </c>
      <c r="AE459" s="45">
        <f>IFERROR(IF(OR($S459&lt;&gt;"Ja",VLOOKUP($D459,Listen!$A$2:$F$45,6,0)="Nein"),$Y459,$X459),0)</f>
        <v>0</v>
      </c>
      <c r="AF459" s="45">
        <f>IFERROR(IF(OR($S459&lt;&gt;"Ja",VLOOKUP($D459,Listen!$A$2:$F$45,6,0)="Nein"),$Y459,$X459),0)</f>
        <v>0</v>
      </c>
      <c r="AG459" s="45">
        <f>IFERROR(IF(OR($S459&lt;&gt;"Ja",VLOOKUP($D459,Listen!$A$2:$F$45,6,0)="Nein"),$Y459,$X459),0)</f>
        <v>0</v>
      </c>
      <c r="AH459" s="47">
        <f t="shared" si="182"/>
        <v>0</v>
      </c>
      <c r="AI459" s="122">
        <f>IFERROR(IF(VLOOKUP($D459,Listen!$A$2:$F$45,6,0)="Ja",MAX(BC459:BD459),D_SAV!$BC459),0)</f>
        <v>0</v>
      </c>
      <c r="AJ459" s="47">
        <f t="shared" si="183"/>
        <v>0</v>
      </c>
      <c r="AL459" s="262">
        <f t="shared" si="184"/>
        <v>0</v>
      </c>
      <c r="AM459" s="129">
        <f t="shared" si="171"/>
        <v>0</v>
      </c>
      <c r="AN459" s="263">
        <f t="shared" si="185"/>
        <v>0</v>
      </c>
      <c r="AO459" s="262">
        <f t="shared" si="172"/>
        <v>0</v>
      </c>
      <c r="AP459" s="129">
        <f t="shared" si="173"/>
        <v>0</v>
      </c>
      <c r="AQ459" s="263">
        <f t="shared" si="186"/>
        <v>0</v>
      </c>
      <c r="AR459" s="262">
        <f t="shared" si="174"/>
        <v>0</v>
      </c>
      <c r="AS459" s="129">
        <f t="shared" si="175"/>
        <v>0</v>
      </c>
      <c r="AT459" s="263">
        <f t="shared" si="187"/>
        <v>0</v>
      </c>
      <c r="AU459" s="262">
        <f t="shared" si="176"/>
        <v>0</v>
      </c>
      <c r="AV459" s="129">
        <f t="shared" si="177"/>
        <v>0</v>
      </c>
      <c r="AW459" s="263">
        <f t="shared" si="188"/>
        <v>0</v>
      </c>
      <c r="AX459" s="262">
        <f t="shared" si="178"/>
        <v>0</v>
      </c>
      <c r="AY459" s="129">
        <f t="shared" si="179"/>
        <v>0</v>
      </c>
      <c r="AZ459" s="129">
        <f t="shared" si="189"/>
        <v>0</v>
      </c>
      <c r="BA459" s="263">
        <f>IFERROR(IF(VLOOKUP($D459,Listen!$A$2:$F$45,6,0)="Ja",AX459-MAX(AY459:AZ459),AX459-AY459),0)</f>
        <v>0</v>
      </c>
      <c r="BB459" s="262">
        <f t="shared" si="190"/>
        <v>0</v>
      </c>
      <c r="BC459" s="129">
        <f t="shared" si="180"/>
        <v>0</v>
      </c>
      <c r="BD459" s="129">
        <f t="shared" si="191"/>
        <v>0</v>
      </c>
      <c r="BE459" s="263">
        <f>IFERROR(IF(VLOOKUP($D459,Listen!$A$2:$F$45,6,0)="Ja",BB459-MAX(BC459:BD459),BB459-BC459),0)</f>
        <v>0</v>
      </c>
    </row>
    <row r="460" spans="1:57" x14ac:dyDescent="0.25">
      <c r="A460" s="189">
        <v>456</v>
      </c>
      <c r="B460" s="135" t="str">
        <f>IF(AND(E460&lt;&gt;0,D460&lt;&gt;0,F460&lt;&gt;0),IF(C460&lt;&gt;0,CONCATENATE(C460,"-AGr",VLOOKUP(D460,Listen!$A$2:$D$45,4,FALSE),"-",E460,"-",F460,),CONCATENATE("AGr",VLOOKUP(D460,Listen!$A$2:$D$45,4,FALSE),"-",E460,"-",F460)),"keine vollständige ID")</f>
        <v>keine vollständige ID</v>
      </c>
      <c r="C460" s="126"/>
      <c r="D460" s="275"/>
      <c r="E460" s="33"/>
      <c r="F460" s="130"/>
      <c r="G460" s="16"/>
      <c r="H460" s="16"/>
      <c r="I460" s="16"/>
      <c r="J460" s="16"/>
      <c r="K460" s="16"/>
      <c r="L460" s="94">
        <f>IF(E460&gt;A_Stammdaten!$B$10,0,G460+H460-J460)</f>
        <v>0</v>
      </c>
      <c r="M460" s="16"/>
      <c r="N460" s="16"/>
      <c r="O460" s="16"/>
      <c r="P460" s="54">
        <f t="shared" si="168"/>
        <v>0</v>
      </c>
      <c r="Q460" s="33"/>
      <c r="R460" s="33"/>
      <c r="S460" s="33"/>
      <c r="T460" s="33"/>
      <c r="U460" s="33"/>
      <c r="V460" s="33"/>
      <c r="W460" s="55" t="str">
        <f t="shared" si="169"/>
        <v>-</v>
      </c>
      <c r="X460" s="55" t="str">
        <f t="shared" si="170"/>
        <v>-</v>
      </c>
      <c r="Y460" s="55">
        <f>IF(ISBLANK($D460),0,VLOOKUP($D460,Listen!$A$2:$C$45,2,FALSE))</f>
        <v>0</v>
      </c>
      <c r="Z460" s="55">
        <f>IF(ISBLANK($D460),0,VLOOKUP($D460,Listen!$A$2:$C$45,3,FALSE))</f>
        <v>0</v>
      </c>
      <c r="AA460" s="45">
        <f t="shared" si="181"/>
        <v>0</v>
      </c>
      <c r="AB460" s="45">
        <f t="shared" si="181"/>
        <v>0</v>
      </c>
      <c r="AC460" s="45">
        <f>IFERROR(IF(OR($R460&lt;&gt;"Ja",VLOOKUP($D460,Listen!$A$2:$F$45,5,0)="Nein",E460&lt;IF(D460="LNG Anbindungsanlagen gemäß separater Festlegung",2022,2023)),$Y460,$W460),0)</f>
        <v>0</v>
      </c>
      <c r="AD460" s="45">
        <f>IFERROR(IF(OR($R460&lt;&gt;"Ja",VLOOKUP($D460,Listen!$A$2:$F$45,5,0)="Nein",E460&lt;IF(D460="LNG Anbindungsanlagen gemäß separater Festlegung",2022,2023)),$Y460,$W460),0)</f>
        <v>0</v>
      </c>
      <c r="AE460" s="45">
        <f>IFERROR(IF(OR($S460&lt;&gt;"Ja",VLOOKUP($D460,Listen!$A$2:$F$45,6,0)="Nein"),$Y460,$X460),0)</f>
        <v>0</v>
      </c>
      <c r="AF460" s="45">
        <f>IFERROR(IF(OR($S460&lt;&gt;"Ja",VLOOKUP($D460,Listen!$A$2:$F$45,6,0)="Nein"),$Y460,$X460),0)</f>
        <v>0</v>
      </c>
      <c r="AG460" s="45">
        <f>IFERROR(IF(OR($S460&lt;&gt;"Ja",VLOOKUP($D460,Listen!$A$2:$F$45,6,0)="Nein"),$Y460,$X460),0)</f>
        <v>0</v>
      </c>
      <c r="AH460" s="47">
        <f t="shared" si="182"/>
        <v>0</v>
      </c>
      <c r="AI460" s="122">
        <f>IFERROR(IF(VLOOKUP($D460,Listen!$A$2:$F$45,6,0)="Ja",MAX(BC460:BD460),D_SAV!$BC460),0)</f>
        <v>0</v>
      </c>
      <c r="AJ460" s="47">
        <f t="shared" si="183"/>
        <v>0</v>
      </c>
      <c r="AL460" s="262">
        <f t="shared" si="184"/>
        <v>0</v>
      </c>
      <c r="AM460" s="129">
        <f t="shared" si="171"/>
        <v>0</v>
      </c>
      <c r="AN460" s="263">
        <f t="shared" si="185"/>
        <v>0</v>
      </c>
      <c r="AO460" s="262">
        <f t="shared" si="172"/>
        <v>0</v>
      </c>
      <c r="AP460" s="129">
        <f t="shared" si="173"/>
        <v>0</v>
      </c>
      <c r="AQ460" s="263">
        <f t="shared" si="186"/>
        <v>0</v>
      </c>
      <c r="AR460" s="262">
        <f t="shared" si="174"/>
        <v>0</v>
      </c>
      <c r="AS460" s="129">
        <f t="shared" si="175"/>
        <v>0</v>
      </c>
      <c r="AT460" s="263">
        <f t="shared" si="187"/>
        <v>0</v>
      </c>
      <c r="AU460" s="262">
        <f t="shared" si="176"/>
        <v>0</v>
      </c>
      <c r="AV460" s="129">
        <f t="shared" si="177"/>
        <v>0</v>
      </c>
      <c r="AW460" s="263">
        <f t="shared" si="188"/>
        <v>0</v>
      </c>
      <c r="AX460" s="262">
        <f t="shared" si="178"/>
        <v>0</v>
      </c>
      <c r="AY460" s="129">
        <f t="shared" si="179"/>
        <v>0</v>
      </c>
      <c r="AZ460" s="129">
        <f t="shared" si="189"/>
        <v>0</v>
      </c>
      <c r="BA460" s="263">
        <f>IFERROR(IF(VLOOKUP($D460,Listen!$A$2:$F$45,6,0)="Ja",AX460-MAX(AY460:AZ460),AX460-AY460),0)</f>
        <v>0</v>
      </c>
      <c r="BB460" s="262">
        <f t="shared" si="190"/>
        <v>0</v>
      </c>
      <c r="BC460" s="129">
        <f t="shared" si="180"/>
        <v>0</v>
      </c>
      <c r="BD460" s="129">
        <f t="shared" si="191"/>
        <v>0</v>
      </c>
      <c r="BE460" s="263">
        <f>IFERROR(IF(VLOOKUP($D460,Listen!$A$2:$F$45,6,0)="Ja",BB460-MAX(BC460:BD460),BB460-BC460),0)</f>
        <v>0</v>
      </c>
    </row>
    <row r="461" spans="1:57" x14ac:dyDescent="0.25">
      <c r="A461" s="189">
        <v>457</v>
      </c>
      <c r="B461" s="135" t="str">
        <f>IF(AND(E461&lt;&gt;0,D461&lt;&gt;0,F461&lt;&gt;0),IF(C461&lt;&gt;0,CONCATENATE(C461,"-AGr",VLOOKUP(D461,Listen!$A$2:$D$45,4,FALSE),"-",E461,"-",F461,),CONCATENATE("AGr",VLOOKUP(D461,Listen!$A$2:$D$45,4,FALSE),"-",E461,"-",F461)),"keine vollständige ID")</f>
        <v>keine vollständige ID</v>
      </c>
      <c r="C461" s="126"/>
      <c r="D461" s="275"/>
      <c r="E461" s="33"/>
      <c r="F461" s="130"/>
      <c r="G461" s="16"/>
      <c r="H461" s="16"/>
      <c r="I461" s="16"/>
      <c r="J461" s="16"/>
      <c r="K461" s="16"/>
      <c r="L461" s="94">
        <f>IF(E461&gt;A_Stammdaten!$B$10,0,G461+H461-J461)</f>
        <v>0</v>
      </c>
      <c r="M461" s="16"/>
      <c r="N461" s="16"/>
      <c r="O461" s="16"/>
      <c r="P461" s="54">
        <f t="shared" si="168"/>
        <v>0</v>
      </c>
      <c r="Q461" s="33"/>
      <c r="R461" s="33"/>
      <c r="S461" s="33"/>
      <c r="T461" s="33"/>
      <c r="U461" s="33"/>
      <c r="V461" s="33"/>
      <c r="W461" s="55" t="str">
        <f t="shared" si="169"/>
        <v>-</v>
      </c>
      <c r="X461" s="55" t="str">
        <f t="shared" si="170"/>
        <v>-</v>
      </c>
      <c r="Y461" s="55">
        <f>IF(ISBLANK($D461),0,VLOOKUP($D461,Listen!$A$2:$C$45,2,FALSE))</f>
        <v>0</v>
      </c>
      <c r="Z461" s="55">
        <f>IF(ISBLANK($D461),0,VLOOKUP($D461,Listen!$A$2:$C$45,3,FALSE))</f>
        <v>0</v>
      </c>
      <c r="AA461" s="45">
        <f t="shared" si="181"/>
        <v>0</v>
      </c>
      <c r="AB461" s="45">
        <f t="shared" si="181"/>
        <v>0</v>
      </c>
      <c r="AC461" s="45">
        <f>IFERROR(IF(OR($R461&lt;&gt;"Ja",VLOOKUP($D461,Listen!$A$2:$F$45,5,0)="Nein",E461&lt;IF(D461="LNG Anbindungsanlagen gemäß separater Festlegung",2022,2023)),$Y461,$W461),0)</f>
        <v>0</v>
      </c>
      <c r="AD461" s="45">
        <f>IFERROR(IF(OR($R461&lt;&gt;"Ja",VLOOKUP($D461,Listen!$A$2:$F$45,5,0)="Nein",E461&lt;IF(D461="LNG Anbindungsanlagen gemäß separater Festlegung",2022,2023)),$Y461,$W461),0)</f>
        <v>0</v>
      </c>
      <c r="AE461" s="45">
        <f>IFERROR(IF(OR($S461&lt;&gt;"Ja",VLOOKUP($D461,Listen!$A$2:$F$45,6,0)="Nein"),$Y461,$X461),0)</f>
        <v>0</v>
      </c>
      <c r="AF461" s="45">
        <f>IFERROR(IF(OR($S461&lt;&gt;"Ja",VLOOKUP($D461,Listen!$A$2:$F$45,6,0)="Nein"),$Y461,$X461),0)</f>
        <v>0</v>
      </c>
      <c r="AG461" s="45">
        <f>IFERROR(IF(OR($S461&lt;&gt;"Ja",VLOOKUP($D461,Listen!$A$2:$F$45,6,0)="Nein"),$Y461,$X461),0)</f>
        <v>0</v>
      </c>
      <c r="AH461" s="47">
        <f t="shared" si="182"/>
        <v>0</v>
      </c>
      <c r="AI461" s="122">
        <f>IFERROR(IF(VLOOKUP($D461,Listen!$A$2:$F$45,6,0)="Ja",MAX(BC461:BD461),D_SAV!$BC461),0)</f>
        <v>0</v>
      </c>
      <c r="AJ461" s="47">
        <f t="shared" si="183"/>
        <v>0</v>
      </c>
      <c r="AL461" s="262">
        <f t="shared" si="184"/>
        <v>0</v>
      </c>
      <c r="AM461" s="129">
        <f t="shared" si="171"/>
        <v>0</v>
      </c>
      <c r="AN461" s="263">
        <f t="shared" si="185"/>
        <v>0</v>
      </c>
      <c r="AO461" s="262">
        <f t="shared" si="172"/>
        <v>0</v>
      </c>
      <c r="AP461" s="129">
        <f t="shared" si="173"/>
        <v>0</v>
      </c>
      <c r="AQ461" s="263">
        <f t="shared" si="186"/>
        <v>0</v>
      </c>
      <c r="AR461" s="262">
        <f t="shared" si="174"/>
        <v>0</v>
      </c>
      <c r="AS461" s="129">
        <f t="shared" si="175"/>
        <v>0</v>
      </c>
      <c r="AT461" s="263">
        <f t="shared" si="187"/>
        <v>0</v>
      </c>
      <c r="AU461" s="262">
        <f t="shared" si="176"/>
        <v>0</v>
      </c>
      <c r="AV461" s="129">
        <f t="shared" si="177"/>
        <v>0</v>
      </c>
      <c r="AW461" s="263">
        <f t="shared" si="188"/>
        <v>0</v>
      </c>
      <c r="AX461" s="262">
        <f t="shared" si="178"/>
        <v>0</v>
      </c>
      <c r="AY461" s="129">
        <f t="shared" si="179"/>
        <v>0</v>
      </c>
      <c r="AZ461" s="129">
        <f t="shared" si="189"/>
        <v>0</v>
      </c>
      <c r="BA461" s="263">
        <f>IFERROR(IF(VLOOKUP($D461,Listen!$A$2:$F$45,6,0)="Ja",AX461-MAX(AY461:AZ461),AX461-AY461),0)</f>
        <v>0</v>
      </c>
      <c r="BB461" s="262">
        <f t="shared" si="190"/>
        <v>0</v>
      </c>
      <c r="BC461" s="129">
        <f t="shared" si="180"/>
        <v>0</v>
      </c>
      <c r="BD461" s="129">
        <f t="shared" si="191"/>
        <v>0</v>
      </c>
      <c r="BE461" s="263">
        <f>IFERROR(IF(VLOOKUP($D461,Listen!$A$2:$F$45,6,0)="Ja",BB461-MAX(BC461:BD461),BB461-BC461),0)</f>
        <v>0</v>
      </c>
    </row>
    <row r="462" spans="1:57" x14ac:dyDescent="0.25">
      <c r="A462" s="189">
        <v>458</v>
      </c>
      <c r="B462" s="135" t="str">
        <f>IF(AND(E462&lt;&gt;0,D462&lt;&gt;0,F462&lt;&gt;0),IF(C462&lt;&gt;0,CONCATENATE(C462,"-AGr",VLOOKUP(D462,Listen!$A$2:$D$45,4,FALSE),"-",E462,"-",F462,),CONCATENATE("AGr",VLOOKUP(D462,Listen!$A$2:$D$45,4,FALSE),"-",E462,"-",F462)),"keine vollständige ID")</f>
        <v>keine vollständige ID</v>
      </c>
      <c r="C462" s="126"/>
      <c r="D462" s="275"/>
      <c r="E462" s="33"/>
      <c r="F462" s="130"/>
      <c r="G462" s="16"/>
      <c r="H462" s="16"/>
      <c r="I462" s="16"/>
      <c r="J462" s="16"/>
      <c r="K462" s="16"/>
      <c r="L462" s="94">
        <f>IF(E462&gt;A_Stammdaten!$B$10,0,G462+H462-J462)</f>
        <v>0</v>
      </c>
      <c r="M462" s="16"/>
      <c r="N462" s="16"/>
      <c r="O462" s="16"/>
      <c r="P462" s="54">
        <f t="shared" si="168"/>
        <v>0</v>
      </c>
      <c r="Q462" s="33"/>
      <c r="R462" s="33"/>
      <c r="S462" s="33"/>
      <c r="T462" s="33"/>
      <c r="U462" s="33"/>
      <c r="V462" s="33"/>
      <c r="W462" s="55" t="str">
        <f t="shared" si="169"/>
        <v>-</v>
      </c>
      <c r="X462" s="55" t="str">
        <f t="shared" si="170"/>
        <v>-</v>
      </c>
      <c r="Y462" s="55">
        <f>IF(ISBLANK($D462),0,VLOOKUP($D462,Listen!$A$2:$C$45,2,FALSE))</f>
        <v>0</v>
      </c>
      <c r="Z462" s="55">
        <f>IF(ISBLANK($D462),0,VLOOKUP($D462,Listen!$A$2:$C$45,3,FALSE))</f>
        <v>0</v>
      </c>
      <c r="AA462" s="45">
        <f t="shared" si="181"/>
        <v>0</v>
      </c>
      <c r="AB462" s="45">
        <f t="shared" si="181"/>
        <v>0</v>
      </c>
      <c r="AC462" s="45">
        <f>IFERROR(IF(OR($R462&lt;&gt;"Ja",VLOOKUP($D462,Listen!$A$2:$F$45,5,0)="Nein",E462&lt;IF(D462="LNG Anbindungsanlagen gemäß separater Festlegung",2022,2023)),$Y462,$W462),0)</f>
        <v>0</v>
      </c>
      <c r="AD462" s="45">
        <f>IFERROR(IF(OR($R462&lt;&gt;"Ja",VLOOKUP($D462,Listen!$A$2:$F$45,5,0)="Nein",E462&lt;IF(D462="LNG Anbindungsanlagen gemäß separater Festlegung",2022,2023)),$Y462,$W462),0)</f>
        <v>0</v>
      </c>
      <c r="AE462" s="45">
        <f>IFERROR(IF(OR($S462&lt;&gt;"Ja",VLOOKUP($D462,Listen!$A$2:$F$45,6,0)="Nein"),$Y462,$X462),0)</f>
        <v>0</v>
      </c>
      <c r="AF462" s="45">
        <f>IFERROR(IF(OR($S462&lt;&gt;"Ja",VLOOKUP($D462,Listen!$A$2:$F$45,6,0)="Nein"),$Y462,$X462),0)</f>
        <v>0</v>
      </c>
      <c r="AG462" s="45">
        <f>IFERROR(IF(OR($S462&lt;&gt;"Ja",VLOOKUP($D462,Listen!$A$2:$F$45,6,0)="Nein"),$Y462,$X462),0)</f>
        <v>0</v>
      </c>
      <c r="AH462" s="47">
        <f t="shared" si="182"/>
        <v>0</v>
      </c>
      <c r="AI462" s="122">
        <f>IFERROR(IF(VLOOKUP($D462,Listen!$A$2:$F$45,6,0)="Ja",MAX(BC462:BD462),D_SAV!$BC462),0)</f>
        <v>0</v>
      </c>
      <c r="AJ462" s="47">
        <f t="shared" si="183"/>
        <v>0</v>
      </c>
      <c r="AL462" s="262">
        <f t="shared" si="184"/>
        <v>0</v>
      </c>
      <c r="AM462" s="129">
        <f t="shared" si="171"/>
        <v>0</v>
      </c>
      <c r="AN462" s="263">
        <f t="shared" si="185"/>
        <v>0</v>
      </c>
      <c r="AO462" s="262">
        <f t="shared" si="172"/>
        <v>0</v>
      </c>
      <c r="AP462" s="129">
        <f t="shared" si="173"/>
        <v>0</v>
      </c>
      <c r="AQ462" s="263">
        <f t="shared" si="186"/>
        <v>0</v>
      </c>
      <c r="AR462" s="262">
        <f t="shared" si="174"/>
        <v>0</v>
      </c>
      <c r="AS462" s="129">
        <f t="shared" si="175"/>
        <v>0</v>
      </c>
      <c r="AT462" s="263">
        <f t="shared" si="187"/>
        <v>0</v>
      </c>
      <c r="AU462" s="262">
        <f t="shared" si="176"/>
        <v>0</v>
      </c>
      <c r="AV462" s="129">
        <f t="shared" si="177"/>
        <v>0</v>
      </c>
      <c r="AW462" s="263">
        <f t="shared" si="188"/>
        <v>0</v>
      </c>
      <c r="AX462" s="262">
        <f t="shared" si="178"/>
        <v>0</v>
      </c>
      <c r="AY462" s="129">
        <f t="shared" si="179"/>
        <v>0</v>
      </c>
      <c r="AZ462" s="129">
        <f t="shared" si="189"/>
        <v>0</v>
      </c>
      <c r="BA462" s="263">
        <f>IFERROR(IF(VLOOKUP($D462,Listen!$A$2:$F$45,6,0)="Ja",AX462-MAX(AY462:AZ462),AX462-AY462),0)</f>
        <v>0</v>
      </c>
      <c r="BB462" s="262">
        <f t="shared" si="190"/>
        <v>0</v>
      </c>
      <c r="BC462" s="129">
        <f t="shared" si="180"/>
        <v>0</v>
      </c>
      <c r="BD462" s="129">
        <f t="shared" si="191"/>
        <v>0</v>
      </c>
      <c r="BE462" s="263">
        <f>IFERROR(IF(VLOOKUP($D462,Listen!$A$2:$F$45,6,0)="Ja",BB462-MAX(BC462:BD462),BB462-BC462),0)</f>
        <v>0</v>
      </c>
    </row>
    <row r="463" spans="1:57" x14ac:dyDescent="0.25">
      <c r="A463" s="189">
        <v>459</v>
      </c>
      <c r="B463" s="135" t="str">
        <f>IF(AND(E463&lt;&gt;0,D463&lt;&gt;0,F463&lt;&gt;0),IF(C463&lt;&gt;0,CONCATENATE(C463,"-AGr",VLOOKUP(D463,Listen!$A$2:$D$45,4,FALSE),"-",E463,"-",F463,),CONCATENATE("AGr",VLOOKUP(D463,Listen!$A$2:$D$45,4,FALSE),"-",E463,"-",F463)),"keine vollständige ID")</f>
        <v>keine vollständige ID</v>
      </c>
      <c r="C463" s="126"/>
      <c r="D463" s="275"/>
      <c r="E463" s="33"/>
      <c r="F463" s="130"/>
      <c r="G463" s="16"/>
      <c r="H463" s="16"/>
      <c r="I463" s="16"/>
      <c r="J463" s="16"/>
      <c r="K463" s="16"/>
      <c r="L463" s="94">
        <f>IF(E463&gt;A_Stammdaten!$B$10,0,G463+H463-J463)</f>
        <v>0</v>
      </c>
      <c r="M463" s="16"/>
      <c r="N463" s="16"/>
      <c r="O463" s="16"/>
      <c r="P463" s="54">
        <f t="shared" si="168"/>
        <v>0</v>
      </c>
      <c r="Q463" s="33"/>
      <c r="R463" s="33"/>
      <c r="S463" s="33"/>
      <c r="T463" s="33"/>
      <c r="U463" s="33"/>
      <c r="V463" s="33"/>
      <c r="W463" s="55" t="str">
        <f t="shared" si="169"/>
        <v>-</v>
      </c>
      <c r="X463" s="55" t="str">
        <f t="shared" si="170"/>
        <v>-</v>
      </c>
      <c r="Y463" s="55">
        <f>IF(ISBLANK($D463),0,VLOOKUP($D463,Listen!$A$2:$C$45,2,FALSE))</f>
        <v>0</v>
      </c>
      <c r="Z463" s="55">
        <f>IF(ISBLANK($D463),0,VLOOKUP($D463,Listen!$A$2:$C$45,3,FALSE))</f>
        <v>0</v>
      </c>
      <c r="AA463" s="45">
        <f t="shared" si="181"/>
        <v>0</v>
      </c>
      <c r="AB463" s="45">
        <f t="shared" si="181"/>
        <v>0</v>
      </c>
      <c r="AC463" s="45">
        <f>IFERROR(IF(OR($R463&lt;&gt;"Ja",VLOOKUP($D463,Listen!$A$2:$F$45,5,0)="Nein",E463&lt;IF(D463="LNG Anbindungsanlagen gemäß separater Festlegung",2022,2023)),$Y463,$W463),0)</f>
        <v>0</v>
      </c>
      <c r="AD463" s="45">
        <f>IFERROR(IF(OR($R463&lt;&gt;"Ja",VLOOKUP($D463,Listen!$A$2:$F$45,5,0)="Nein",E463&lt;IF(D463="LNG Anbindungsanlagen gemäß separater Festlegung",2022,2023)),$Y463,$W463),0)</f>
        <v>0</v>
      </c>
      <c r="AE463" s="45">
        <f>IFERROR(IF(OR($S463&lt;&gt;"Ja",VLOOKUP($D463,Listen!$A$2:$F$45,6,0)="Nein"),$Y463,$X463),0)</f>
        <v>0</v>
      </c>
      <c r="AF463" s="45">
        <f>IFERROR(IF(OR($S463&lt;&gt;"Ja",VLOOKUP($D463,Listen!$A$2:$F$45,6,0)="Nein"),$Y463,$X463),0)</f>
        <v>0</v>
      </c>
      <c r="AG463" s="45">
        <f>IFERROR(IF(OR($S463&lt;&gt;"Ja",VLOOKUP($D463,Listen!$A$2:$F$45,6,0)="Nein"),$Y463,$X463),0)</f>
        <v>0</v>
      </c>
      <c r="AH463" s="47">
        <f t="shared" si="182"/>
        <v>0</v>
      </c>
      <c r="AI463" s="122">
        <f>IFERROR(IF(VLOOKUP($D463,Listen!$A$2:$F$45,6,0)="Ja",MAX(BC463:BD463),D_SAV!$BC463),0)</f>
        <v>0</v>
      </c>
      <c r="AJ463" s="47">
        <f t="shared" si="183"/>
        <v>0</v>
      </c>
      <c r="AL463" s="262">
        <f t="shared" si="184"/>
        <v>0</v>
      </c>
      <c r="AM463" s="129">
        <f t="shared" si="171"/>
        <v>0</v>
      </c>
      <c r="AN463" s="263">
        <f t="shared" si="185"/>
        <v>0</v>
      </c>
      <c r="AO463" s="262">
        <f t="shared" si="172"/>
        <v>0</v>
      </c>
      <c r="AP463" s="129">
        <f t="shared" si="173"/>
        <v>0</v>
      </c>
      <c r="AQ463" s="263">
        <f t="shared" si="186"/>
        <v>0</v>
      </c>
      <c r="AR463" s="262">
        <f t="shared" si="174"/>
        <v>0</v>
      </c>
      <c r="AS463" s="129">
        <f t="shared" si="175"/>
        <v>0</v>
      </c>
      <c r="AT463" s="263">
        <f t="shared" si="187"/>
        <v>0</v>
      </c>
      <c r="AU463" s="262">
        <f t="shared" si="176"/>
        <v>0</v>
      </c>
      <c r="AV463" s="129">
        <f t="shared" si="177"/>
        <v>0</v>
      </c>
      <c r="AW463" s="263">
        <f t="shared" si="188"/>
        <v>0</v>
      </c>
      <c r="AX463" s="262">
        <f t="shared" si="178"/>
        <v>0</v>
      </c>
      <c r="AY463" s="129">
        <f t="shared" si="179"/>
        <v>0</v>
      </c>
      <c r="AZ463" s="129">
        <f t="shared" si="189"/>
        <v>0</v>
      </c>
      <c r="BA463" s="263">
        <f>IFERROR(IF(VLOOKUP($D463,Listen!$A$2:$F$45,6,0)="Ja",AX463-MAX(AY463:AZ463),AX463-AY463),0)</f>
        <v>0</v>
      </c>
      <c r="BB463" s="262">
        <f t="shared" si="190"/>
        <v>0</v>
      </c>
      <c r="BC463" s="129">
        <f t="shared" si="180"/>
        <v>0</v>
      </c>
      <c r="BD463" s="129">
        <f t="shared" si="191"/>
        <v>0</v>
      </c>
      <c r="BE463" s="263">
        <f>IFERROR(IF(VLOOKUP($D463,Listen!$A$2:$F$45,6,0)="Ja",BB463-MAX(BC463:BD463),BB463-BC463),0)</f>
        <v>0</v>
      </c>
    </row>
    <row r="464" spans="1:57" x14ac:dyDescent="0.25">
      <c r="A464" s="189">
        <v>460</v>
      </c>
      <c r="B464" s="135" t="str">
        <f>IF(AND(E464&lt;&gt;0,D464&lt;&gt;0,F464&lt;&gt;0),IF(C464&lt;&gt;0,CONCATENATE(C464,"-AGr",VLOOKUP(D464,Listen!$A$2:$D$45,4,FALSE),"-",E464,"-",F464,),CONCATENATE("AGr",VLOOKUP(D464,Listen!$A$2:$D$45,4,FALSE),"-",E464,"-",F464)),"keine vollständige ID")</f>
        <v>keine vollständige ID</v>
      </c>
      <c r="C464" s="126"/>
      <c r="D464" s="275"/>
      <c r="E464" s="33"/>
      <c r="F464" s="130"/>
      <c r="G464" s="16"/>
      <c r="H464" s="16"/>
      <c r="I464" s="16"/>
      <c r="J464" s="16"/>
      <c r="K464" s="16"/>
      <c r="L464" s="94">
        <f>IF(E464&gt;A_Stammdaten!$B$10,0,G464+H464-J464)</f>
        <v>0</v>
      </c>
      <c r="M464" s="16"/>
      <c r="N464" s="16"/>
      <c r="O464" s="16"/>
      <c r="P464" s="54">
        <f t="shared" si="168"/>
        <v>0</v>
      </c>
      <c r="Q464" s="33"/>
      <c r="R464" s="33"/>
      <c r="S464" s="33"/>
      <c r="T464" s="33"/>
      <c r="U464" s="33"/>
      <c r="V464" s="33"/>
      <c r="W464" s="55" t="str">
        <f t="shared" si="169"/>
        <v>-</v>
      </c>
      <c r="X464" s="55" t="str">
        <f t="shared" si="170"/>
        <v>-</v>
      </c>
      <c r="Y464" s="55">
        <f>IF(ISBLANK($D464),0,VLOOKUP($D464,Listen!$A$2:$C$45,2,FALSE))</f>
        <v>0</v>
      </c>
      <c r="Z464" s="55">
        <f>IF(ISBLANK($D464),0,VLOOKUP($D464,Listen!$A$2:$C$45,3,FALSE))</f>
        <v>0</v>
      </c>
      <c r="AA464" s="45">
        <f t="shared" si="181"/>
        <v>0</v>
      </c>
      <c r="AB464" s="45">
        <f t="shared" si="181"/>
        <v>0</v>
      </c>
      <c r="AC464" s="45">
        <f>IFERROR(IF(OR($R464&lt;&gt;"Ja",VLOOKUP($D464,Listen!$A$2:$F$45,5,0)="Nein",E464&lt;IF(D464="LNG Anbindungsanlagen gemäß separater Festlegung",2022,2023)),$Y464,$W464),0)</f>
        <v>0</v>
      </c>
      <c r="AD464" s="45">
        <f>IFERROR(IF(OR($R464&lt;&gt;"Ja",VLOOKUP($D464,Listen!$A$2:$F$45,5,0)="Nein",E464&lt;IF(D464="LNG Anbindungsanlagen gemäß separater Festlegung",2022,2023)),$Y464,$W464),0)</f>
        <v>0</v>
      </c>
      <c r="AE464" s="45">
        <f>IFERROR(IF(OR($S464&lt;&gt;"Ja",VLOOKUP($D464,Listen!$A$2:$F$45,6,0)="Nein"),$Y464,$X464),0)</f>
        <v>0</v>
      </c>
      <c r="AF464" s="45">
        <f>IFERROR(IF(OR($S464&lt;&gt;"Ja",VLOOKUP($D464,Listen!$A$2:$F$45,6,0)="Nein"),$Y464,$X464),0)</f>
        <v>0</v>
      </c>
      <c r="AG464" s="45">
        <f>IFERROR(IF(OR($S464&lt;&gt;"Ja",VLOOKUP($D464,Listen!$A$2:$F$45,6,0)="Nein"),$Y464,$X464),0)</f>
        <v>0</v>
      </c>
      <c r="AH464" s="47">
        <f t="shared" si="182"/>
        <v>0</v>
      </c>
      <c r="AI464" s="122">
        <f>IFERROR(IF(VLOOKUP($D464,Listen!$A$2:$F$45,6,0)="Ja",MAX(BC464:BD464),D_SAV!$BC464),0)</f>
        <v>0</v>
      </c>
      <c r="AJ464" s="47">
        <f t="shared" si="183"/>
        <v>0</v>
      </c>
      <c r="AL464" s="262">
        <f t="shared" si="184"/>
        <v>0</v>
      </c>
      <c r="AM464" s="129">
        <f t="shared" si="171"/>
        <v>0</v>
      </c>
      <c r="AN464" s="263">
        <f t="shared" si="185"/>
        <v>0</v>
      </c>
      <c r="AO464" s="262">
        <f t="shared" si="172"/>
        <v>0</v>
      </c>
      <c r="AP464" s="129">
        <f t="shared" si="173"/>
        <v>0</v>
      </c>
      <c r="AQ464" s="263">
        <f t="shared" si="186"/>
        <v>0</v>
      </c>
      <c r="AR464" s="262">
        <f t="shared" si="174"/>
        <v>0</v>
      </c>
      <c r="AS464" s="129">
        <f t="shared" si="175"/>
        <v>0</v>
      </c>
      <c r="AT464" s="263">
        <f t="shared" si="187"/>
        <v>0</v>
      </c>
      <c r="AU464" s="262">
        <f t="shared" si="176"/>
        <v>0</v>
      </c>
      <c r="AV464" s="129">
        <f t="shared" si="177"/>
        <v>0</v>
      </c>
      <c r="AW464" s="263">
        <f t="shared" si="188"/>
        <v>0</v>
      </c>
      <c r="AX464" s="262">
        <f t="shared" si="178"/>
        <v>0</v>
      </c>
      <c r="AY464" s="129">
        <f t="shared" si="179"/>
        <v>0</v>
      </c>
      <c r="AZ464" s="129">
        <f t="shared" si="189"/>
        <v>0</v>
      </c>
      <c r="BA464" s="263">
        <f>IFERROR(IF(VLOOKUP($D464,Listen!$A$2:$F$45,6,0)="Ja",AX464-MAX(AY464:AZ464),AX464-AY464),0)</f>
        <v>0</v>
      </c>
      <c r="BB464" s="262">
        <f t="shared" si="190"/>
        <v>0</v>
      </c>
      <c r="BC464" s="129">
        <f t="shared" si="180"/>
        <v>0</v>
      </c>
      <c r="BD464" s="129">
        <f t="shared" si="191"/>
        <v>0</v>
      </c>
      <c r="BE464" s="263">
        <f>IFERROR(IF(VLOOKUP($D464,Listen!$A$2:$F$45,6,0)="Ja",BB464-MAX(BC464:BD464),BB464-BC464),0)</f>
        <v>0</v>
      </c>
    </row>
    <row r="465" spans="1:57" x14ac:dyDescent="0.25">
      <c r="A465" s="189">
        <v>461</v>
      </c>
      <c r="B465" s="135" t="str">
        <f>IF(AND(E465&lt;&gt;0,D465&lt;&gt;0,F465&lt;&gt;0),IF(C465&lt;&gt;0,CONCATENATE(C465,"-AGr",VLOOKUP(D465,Listen!$A$2:$D$45,4,FALSE),"-",E465,"-",F465,),CONCATENATE("AGr",VLOOKUP(D465,Listen!$A$2:$D$45,4,FALSE),"-",E465,"-",F465)),"keine vollständige ID")</f>
        <v>keine vollständige ID</v>
      </c>
      <c r="C465" s="126"/>
      <c r="D465" s="275"/>
      <c r="E465" s="33"/>
      <c r="F465" s="130"/>
      <c r="G465" s="16"/>
      <c r="H465" s="16"/>
      <c r="I465" s="16"/>
      <c r="J465" s="16"/>
      <c r="K465" s="16"/>
      <c r="L465" s="94">
        <f>IF(E465&gt;A_Stammdaten!$B$10,0,G465+H465-J465)</f>
        <v>0</v>
      </c>
      <c r="M465" s="16"/>
      <c r="N465" s="16"/>
      <c r="O465" s="16"/>
      <c r="P465" s="54">
        <f t="shared" si="168"/>
        <v>0</v>
      </c>
      <c r="Q465" s="33"/>
      <c r="R465" s="33"/>
      <c r="S465" s="33"/>
      <c r="T465" s="33"/>
      <c r="U465" s="33"/>
      <c r="V465" s="33"/>
      <c r="W465" s="55" t="str">
        <f t="shared" si="169"/>
        <v>-</v>
      </c>
      <c r="X465" s="55" t="str">
        <f t="shared" si="170"/>
        <v>-</v>
      </c>
      <c r="Y465" s="55">
        <f>IF(ISBLANK($D465),0,VLOOKUP($D465,Listen!$A$2:$C$45,2,FALSE))</f>
        <v>0</v>
      </c>
      <c r="Z465" s="55">
        <f>IF(ISBLANK($D465),0,VLOOKUP($D465,Listen!$A$2:$C$45,3,FALSE))</f>
        <v>0</v>
      </c>
      <c r="AA465" s="45">
        <f t="shared" si="181"/>
        <v>0</v>
      </c>
      <c r="AB465" s="45">
        <f t="shared" si="181"/>
        <v>0</v>
      </c>
      <c r="AC465" s="45">
        <f>IFERROR(IF(OR($R465&lt;&gt;"Ja",VLOOKUP($D465,Listen!$A$2:$F$45,5,0)="Nein",E465&lt;IF(D465="LNG Anbindungsanlagen gemäß separater Festlegung",2022,2023)),$Y465,$W465),0)</f>
        <v>0</v>
      </c>
      <c r="AD465" s="45">
        <f>IFERROR(IF(OR($R465&lt;&gt;"Ja",VLOOKUP($D465,Listen!$A$2:$F$45,5,0)="Nein",E465&lt;IF(D465="LNG Anbindungsanlagen gemäß separater Festlegung",2022,2023)),$Y465,$W465),0)</f>
        <v>0</v>
      </c>
      <c r="AE465" s="45">
        <f>IFERROR(IF(OR($S465&lt;&gt;"Ja",VLOOKUP($D465,Listen!$A$2:$F$45,6,0)="Nein"),$Y465,$X465),0)</f>
        <v>0</v>
      </c>
      <c r="AF465" s="45">
        <f>IFERROR(IF(OR($S465&lt;&gt;"Ja",VLOOKUP($D465,Listen!$A$2:$F$45,6,0)="Nein"),$Y465,$X465),0)</f>
        <v>0</v>
      </c>
      <c r="AG465" s="45">
        <f>IFERROR(IF(OR($S465&lt;&gt;"Ja",VLOOKUP($D465,Listen!$A$2:$F$45,6,0)="Nein"),$Y465,$X465),0)</f>
        <v>0</v>
      </c>
      <c r="AH465" s="47">
        <f t="shared" si="182"/>
        <v>0</v>
      </c>
      <c r="AI465" s="122">
        <f>IFERROR(IF(VLOOKUP($D465,Listen!$A$2:$F$45,6,0)="Ja",MAX(BC465:BD465),D_SAV!$BC465),0)</f>
        <v>0</v>
      </c>
      <c r="AJ465" s="47">
        <f t="shared" si="183"/>
        <v>0</v>
      </c>
      <c r="AL465" s="262">
        <f t="shared" si="184"/>
        <v>0</v>
      </c>
      <c r="AM465" s="129">
        <f t="shared" si="171"/>
        <v>0</v>
      </c>
      <c r="AN465" s="263">
        <f t="shared" si="185"/>
        <v>0</v>
      </c>
      <c r="AO465" s="262">
        <f t="shared" si="172"/>
        <v>0</v>
      </c>
      <c r="AP465" s="129">
        <f t="shared" si="173"/>
        <v>0</v>
      </c>
      <c r="AQ465" s="263">
        <f t="shared" si="186"/>
        <v>0</v>
      </c>
      <c r="AR465" s="262">
        <f t="shared" si="174"/>
        <v>0</v>
      </c>
      <c r="AS465" s="129">
        <f t="shared" si="175"/>
        <v>0</v>
      </c>
      <c r="AT465" s="263">
        <f t="shared" si="187"/>
        <v>0</v>
      </c>
      <c r="AU465" s="262">
        <f t="shared" si="176"/>
        <v>0</v>
      </c>
      <c r="AV465" s="129">
        <f t="shared" si="177"/>
        <v>0</v>
      </c>
      <c r="AW465" s="263">
        <f t="shared" si="188"/>
        <v>0</v>
      </c>
      <c r="AX465" s="262">
        <f t="shared" si="178"/>
        <v>0</v>
      </c>
      <c r="AY465" s="129">
        <f t="shared" si="179"/>
        <v>0</v>
      </c>
      <c r="AZ465" s="129">
        <f t="shared" si="189"/>
        <v>0</v>
      </c>
      <c r="BA465" s="263">
        <f>IFERROR(IF(VLOOKUP($D465,Listen!$A$2:$F$45,6,0)="Ja",AX465-MAX(AY465:AZ465),AX465-AY465),0)</f>
        <v>0</v>
      </c>
      <c r="BB465" s="262">
        <f t="shared" si="190"/>
        <v>0</v>
      </c>
      <c r="BC465" s="129">
        <f t="shared" si="180"/>
        <v>0</v>
      </c>
      <c r="BD465" s="129">
        <f t="shared" si="191"/>
        <v>0</v>
      </c>
      <c r="BE465" s="263">
        <f>IFERROR(IF(VLOOKUP($D465,Listen!$A$2:$F$45,6,0)="Ja",BB465-MAX(BC465:BD465),BB465-BC465),0)</f>
        <v>0</v>
      </c>
    </row>
    <row r="466" spans="1:57" x14ac:dyDescent="0.25">
      <c r="A466" s="189">
        <v>462</v>
      </c>
      <c r="B466" s="135" t="str">
        <f>IF(AND(E466&lt;&gt;0,D466&lt;&gt;0,F466&lt;&gt;0),IF(C466&lt;&gt;0,CONCATENATE(C466,"-AGr",VLOOKUP(D466,Listen!$A$2:$D$45,4,FALSE),"-",E466,"-",F466,),CONCATENATE("AGr",VLOOKUP(D466,Listen!$A$2:$D$45,4,FALSE),"-",E466,"-",F466)),"keine vollständige ID")</f>
        <v>keine vollständige ID</v>
      </c>
      <c r="C466" s="126"/>
      <c r="D466" s="275"/>
      <c r="E466" s="33"/>
      <c r="F466" s="130"/>
      <c r="G466" s="16"/>
      <c r="H466" s="16"/>
      <c r="I466" s="16"/>
      <c r="J466" s="16"/>
      <c r="K466" s="16"/>
      <c r="L466" s="94">
        <f>IF(E466&gt;A_Stammdaten!$B$10,0,G466+H466-J466)</f>
        <v>0</v>
      </c>
      <c r="M466" s="16"/>
      <c r="N466" s="16"/>
      <c r="O466" s="16"/>
      <c r="P466" s="54">
        <f t="shared" si="168"/>
        <v>0</v>
      </c>
      <c r="Q466" s="33"/>
      <c r="R466" s="33"/>
      <c r="S466" s="33"/>
      <c r="T466" s="33"/>
      <c r="U466" s="33"/>
      <c r="V466" s="33"/>
      <c r="W466" s="55" t="str">
        <f t="shared" si="169"/>
        <v>-</v>
      </c>
      <c r="X466" s="55" t="str">
        <f t="shared" si="170"/>
        <v>-</v>
      </c>
      <c r="Y466" s="55">
        <f>IF(ISBLANK($D466),0,VLOOKUP($D466,Listen!$A$2:$C$45,2,FALSE))</f>
        <v>0</v>
      </c>
      <c r="Z466" s="55">
        <f>IF(ISBLANK($D466),0,VLOOKUP($D466,Listen!$A$2:$C$45,3,FALSE))</f>
        <v>0</v>
      </c>
      <c r="AA466" s="45">
        <f t="shared" si="181"/>
        <v>0</v>
      </c>
      <c r="AB466" s="45">
        <f t="shared" si="181"/>
        <v>0</v>
      </c>
      <c r="AC466" s="45">
        <f>IFERROR(IF(OR($R466&lt;&gt;"Ja",VLOOKUP($D466,Listen!$A$2:$F$45,5,0)="Nein",E466&lt;IF(D466="LNG Anbindungsanlagen gemäß separater Festlegung",2022,2023)),$Y466,$W466),0)</f>
        <v>0</v>
      </c>
      <c r="AD466" s="45">
        <f>IFERROR(IF(OR($R466&lt;&gt;"Ja",VLOOKUP($D466,Listen!$A$2:$F$45,5,0)="Nein",E466&lt;IF(D466="LNG Anbindungsanlagen gemäß separater Festlegung",2022,2023)),$Y466,$W466),0)</f>
        <v>0</v>
      </c>
      <c r="AE466" s="45">
        <f>IFERROR(IF(OR($S466&lt;&gt;"Ja",VLOOKUP($D466,Listen!$A$2:$F$45,6,0)="Nein"),$Y466,$X466),0)</f>
        <v>0</v>
      </c>
      <c r="AF466" s="45">
        <f>IFERROR(IF(OR($S466&lt;&gt;"Ja",VLOOKUP($D466,Listen!$A$2:$F$45,6,0)="Nein"),$Y466,$X466),0)</f>
        <v>0</v>
      </c>
      <c r="AG466" s="45">
        <f>IFERROR(IF(OR($S466&lt;&gt;"Ja",VLOOKUP($D466,Listen!$A$2:$F$45,6,0)="Nein"),$Y466,$X466),0)</f>
        <v>0</v>
      </c>
      <c r="AH466" s="47">
        <f t="shared" si="182"/>
        <v>0</v>
      </c>
      <c r="AI466" s="122">
        <f>IFERROR(IF(VLOOKUP($D466,Listen!$A$2:$F$45,6,0)="Ja",MAX(BC466:BD466),D_SAV!$BC466),0)</f>
        <v>0</v>
      </c>
      <c r="AJ466" s="47">
        <f t="shared" si="183"/>
        <v>0</v>
      </c>
      <c r="AL466" s="262">
        <f t="shared" si="184"/>
        <v>0</v>
      </c>
      <c r="AM466" s="129">
        <f t="shared" si="171"/>
        <v>0</v>
      </c>
      <c r="AN466" s="263">
        <f t="shared" si="185"/>
        <v>0</v>
      </c>
      <c r="AO466" s="262">
        <f t="shared" si="172"/>
        <v>0</v>
      </c>
      <c r="AP466" s="129">
        <f t="shared" si="173"/>
        <v>0</v>
      </c>
      <c r="AQ466" s="263">
        <f t="shared" si="186"/>
        <v>0</v>
      </c>
      <c r="AR466" s="262">
        <f t="shared" si="174"/>
        <v>0</v>
      </c>
      <c r="AS466" s="129">
        <f t="shared" si="175"/>
        <v>0</v>
      </c>
      <c r="AT466" s="263">
        <f t="shared" si="187"/>
        <v>0</v>
      </c>
      <c r="AU466" s="262">
        <f t="shared" si="176"/>
        <v>0</v>
      </c>
      <c r="AV466" s="129">
        <f t="shared" si="177"/>
        <v>0</v>
      </c>
      <c r="AW466" s="263">
        <f t="shared" si="188"/>
        <v>0</v>
      </c>
      <c r="AX466" s="262">
        <f t="shared" si="178"/>
        <v>0</v>
      </c>
      <c r="AY466" s="129">
        <f t="shared" si="179"/>
        <v>0</v>
      </c>
      <c r="AZ466" s="129">
        <f t="shared" si="189"/>
        <v>0</v>
      </c>
      <c r="BA466" s="263">
        <f>IFERROR(IF(VLOOKUP($D466,Listen!$A$2:$F$45,6,0)="Ja",AX466-MAX(AY466:AZ466),AX466-AY466),0)</f>
        <v>0</v>
      </c>
      <c r="BB466" s="262">
        <f t="shared" si="190"/>
        <v>0</v>
      </c>
      <c r="BC466" s="129">
        <f t="shared" si="180"/>
        <v>0</v>
      </c>
      <c r="BD466" s="129">
        <f t="shared" si="191"/>
        <v>0</v>
      </c>
      <c r="BE466" s="263">
        <f>IFERROR(IF(VLOOKUP($D466,Listen!$A$2:$F$45,6,0)="Ja",BB466-MAX(BC466:BD466),BB466-BC466),0)</f>
        <v>0</v>
      </c>
    </row>
    <row r="467" spans="1:57" x14ac:dyDescent="0.25">
      <c r="A467" s="189">
        <v>463</v>
      </c>
      <c r="B467" s="135" t="str">
        <f>IF(AND(E467&lt;&gt;0,D467&lt;&gt;0,F467&lt;&gt;0),IF(C467&lt;&gt;0,CONCATENATE(C467,"-AGr",VLOOKUP(D467,Listen!$A$2:$D$45,4,FALSE),"-",E467,"-",F467,),CONCATENATE("AGr",VLOOKUP(D467,Listen!$A$2:$D$45,4,FALSE),"-",E467,"-",F467)),"keine vollständige ID")</f>
        <v>keine vollständige ID</v>
      </c>
      <c r="C467" s="126"/>
      <c r="D467" s="275"/>
      <c r="E467" s="33"/>
      <c r="F467" s="130"/>
      <c r="G467" s="16"/>
      <c r="H467" s="16"/>
      <c r="I467" s="16"/>
      <c r="J467" s="16"/>
      <c r="K467" s="16"/>
      <c r="L467" s="94">
        <f>IF(E467&gt;A_Stammdaten!$B$10,0,G467+H467-J467)</f>
        <v>0</v>
      </c>
      <c r="M467" s="16"/>
      <c r="N467" s="16"/>
      <c r="O467" s="16"/>
      <c r="P467" s="54">
        <f t="shared" si="168"/>
        <v>0</v>
      </c>
      <c r="Q467" s="33"/>
      <c r="R467" s="33"/>
      <c r="S467" s="33"/>
      <c r="T467" s="33"/>
      <c r="U467" s="33"/>
      <c r="V467" s="33"/>
      <c r="W467" s="55" t="str">
        <f t="shared" si="169"/>
        <v>-</v>
      </c>
      <c r="X467" s="55" t="str">
        <f t="shared" si="170"/>
        <v>-</v>
      </c>
      <c r="Y467" s="55">
        <f>IF(ISBLANK($D467),0,VLOOKUP($D467,Listen!$A$2:$C$45,2,FALSE))</f>
        <v>0</v>
      </c>
      <c r="Z467" s="55">
        <f>IF(ISBLANK($D467),0,VLOOKUP($D467,Listen!$A$2:$C$45,3,FALSE))</f>
        <v>0</v>
      </c>
      <c r="AA467" s="45">
        <f t="shared" si="181"/>
        <v>0</v>
      </c>
      <c r="AB467" s="45">
        <f t="shared" si="181"/>
        <v>0</v>
      </c>
      <c r="AC467" s="45">
        <f>IFERROR(IF(OR($R467&lt;&gt;"Ja",VLOOKUP($D467,Listen!$A$2:$F$45,5,0)="Nein",E467&lt;IF(D467="LNG Anbindungsanlagen gemäß separater Festlegung",2022,2023)),$Y467,$W467),0)</f>
        <v>0</v>
      </c>
      <c r="AD467" s="45">
        <f>IFERROR(IF(OR($R467&lt;&gt;"Ja",VLOOKUP($D467,Listen!$A$2:$F$45,5,0)="Nein",E467&lt;IF(D467="LNG Anbindungsanlagen gemäß separater Festlegung",2022,2023)),$Y467,$W467),0)</f>
        <v>0</v>
      </c>
      <c r="AE467" s="45">
        <f>IFERROR(IF(OR($S467&lt;&gt;"Ja",VLOOKUP($D467,Listen!$A$2:$F$45,6,0)="Nein"),$Y467,$X467),0)</f>
        <v>0</v>
      </c>
      <c r="AF467" s="45">
        <f>IFERROR(IF(OR($S467&lt;&gt;"Ja",VLOOKUP($D467,Listen!$A$2:$F$45,6,0)="Nein"),$Y467,$X467),0)</f>
        <v>0</v>
      </c>
      <c r="AG467" s="45">
        <f>IFERROR(IF(OR($S467&lt;&gt;"Ja",VLOOKUP($D467,Listen!$A$2:$F$45,6,0)="Nein"),$Y467,$X467),0)</f>
        <v>0</v>
      </c>
      <c r="AH467" s="47">
        <f t="shared" si="182"/>
        <v>0</v>
      </c>
      <c r="AI467" s="122">
        <f>IFERROR(IF(VLOOKUP($D467,Listen!$A$2:$F$45,6,0)="Ja",MAX(BC467:BD467),D_SAV!$BC467),0)</f>
        <v>0</v>
      </c>
      <c r="AJ467" s="47">
        <f t="shared" si="183"/>
        <v>0</v>
      </c>
      <c r="AL467" s="262">
        <f t="shared" si="184"/>
        <v>0</v>
      </c>
      <c r="AM467" s="129">
        <f t="shared" si="171"/>
        <v>0</v>
      </c>
      <c r="AN467" s="263">
        <f t="shared" si="185"/>
        <v>0</v>
      </c>
      <c r="AO467" s="262">
        <f t="shared" si="172"/>
        <v>0</v>
      </c>
      <c r="AP467" s="129">
        <f t="shared" si="173"/>
        <v>0</v>
      </c>
      <c r="AQ467" s="263">
        <f t="shared" si="186"/>
        <v>0</v>
      </c>
      <c r="AR467" s="262">
        <f t="shared" si="174"/>
        <v>0</v>
      </c>
      <c r="AS467" s="129">
        <f t="shared" si="175"/>
        <v>0</v>
      </c>
      <c r="AT467" s="263">
        <f t="shared" si="187"/>
        <v>0</v>
      </c>
      <c r="AU467" s="262">
        <f t="shared" si="176"/>
        <v>0</v>
      </c>
      <c r="AV467" s="129">
        <f t="shared" si="177"/>
        <v>0</v>
      </c>
      <c r="AW467" s="263">
        <f t="shared" si="188"/>
        <v>0</v>
      </c>
      <c r="AX467" s="262">
        <f t="shared" si="178"/>
        <v>0</v>
      </c>
      <c r="AY467" s="129">
        <f t="shared" si="179"/>
        <v>0</v>
      </c>
      <c r="AZ467" s="129">
        <f t="shared" si="189"/>
        <v>0</v>
      </c>
      <c r="BA467" s="263">
        <f>IFERROR(IF(VLOOKUP($D467,Listen!$A$2:$F$45,6,0)="Ja",AX467-MAX(AY467:AZ467),AX467-AY467),0)</f>
        <v>0</v>
      </c>
      <c r="BB467" s="262">
        <f t="shared" si="190"/>
        <v>0</v>
      </c>
      <c r="BC467" s="129">
        <f t="shared" si="180"/>
        <v>0</v>
      </c>
      <c r="BD467" s="129">
        <f t="shared" si="191"/>
        <v>0</v>
      </c>
      <c r="BE467" s="263">
        <f>IFERROR(IF(VLOOKUP($D467,Listen!$A$2:$F$45,6,0)="Ja",BB467-MAX(BC467:BD467),BB467-BC467),0)</f>
        <v>0</v>
      </c>
    </row>
    <row r="468" spans="1:57" x14ac:dyDescent="0.25">
      <c r="A468" s="189">
        <v>464</v>
      </c>
      <c r="B468" s="135" t="str">
        <f>IF(AND(E468&lt;&gt;0,D468&lt;&gt;0,F468&lt;&gt;0),IF(C468&lt;&gt;0,CONCATENATE(C468,"-AGr",VLOOKUP(D468,Listen!$A$2:$D$45,4,FALSE),"-",E468,"-",F468,),CONCATENATE("AGr",VLOOKUP(D468,Listen!$A$2:$D$45,4,FALSE),"-",E468,"-",F468)),"keine vollständige ID")</f>
        <v>keine vollständige ID</v>
      </c>
      <c r="C468" s="126"/>
      <c r="D468" s="275"/>
      <c r="E468" s="33"/>
      <c r="F468" s="130"/>
      <c r="G468" s="16"/>
      <c r="H468" s="16"/>
      <c r="I468" s="16"/>
      <c r="J468" s="16"/>
      <c r="K468" s="16"/>
      <c r="L468" s="94">
        <f>IF(E468&gt;A_Stammdaten!$B$10,0,G468+H468-J468)</f>
        <v>0</v>
      </c>
      <c r="M468" s="16"/>
      <c r="N468" s="16"/>
      <c r="O468" s="16"/>
      <c r="P468" s="54">
        <f t="shared" si="168"/>
        <v>0</v>
      </c>
      <c r="Q468" s="33"/>
      <c r="R468" s="33"/>
      <c r="S468" s="33"/>
      <c r="T468" s="33"/>
      <c r="U468" s="33"/>
      <c r="V468" s="33"/>
      <c r="W468" s="55" t="str">
        <f t="shared" si="169"/>
        <v>-</v>
      </c>
      <c r="X468" s="55" t="str">
        <f t="shared" si="170"/>
        <v>-</v>
      </c>
      <c r="Y468" s="55">
        <f>IF(ISBLANK($D468),0,VLOOKUP($D468,Listen!$A$2:$C$45,2,FALSE))</f>
        <v>0</v>
      </c>
      <c r="Z468" s="55">
        <f>IF(ISBLANK($D468),0,VLOOKUP($D468,Listen!$A$2:$C$45,3,FALSE))</f>
        <v>0</v>
      </c>
      <c r="AA468" s="45">
        <f t="shared" si="181"/>
        <v>0</v>
      </c>
      <c r="AB468" s="45">
        <f t="shared" si="181"/>
        <v>0</v>
      </c>
      <c r="AC468" s="45">
        <f>IFERROR(IF(OR($R468&lt;&gt;"Ja",VLOOKUP($D468,Listen!$A$2:$F$45,5,0)="Nein",E468&lt;IF(D468="LNG Anbindungsanlagen gemäß separater Festlegung",2022,2023)),$Y468,$W468),0)</f>
        <v>0</v>
      </c>
      <c r="AD468" s="45">
        <f>IFERROR(IF(OR($R468&lt;&gt;"Ja",VLOOKUP($D468,Listen!$A$2:$F$45,5,0)="Nein",E468&lt;IF(D468="LNG Anbindungsanlagen gemäß separater Festlegung",2022,2023)),$Y468,$W468),0)</f>
        <v>0</v>
      </c>
      <c r="AE468" s="45">
        <f>IFERROR(IF(OR($S468&lt;&gt;"Ja",VLOOKUP($D468,Listen!$A$2:$F$45,6,0)="Nein"),$Y468,$X468),0)</f>
        <v>0</v>
      </c>
      <c r="AF468" s="45">
        <f>IFERROR(IF(OR($S468&lt;&gt;"Ja",VLOOKUP($D468,Listen!$A$2:$F$45,6,0)="Nein"),$Y468,$X468),0)</f>
        <v>0</v>
      </c>
      <c r="AG468" s="45">
        <f>IFERROR(IF(OR($S468&lt;&gt;"Ja",VLOOKUP($D468,Listen!$A$2:$F$45,6,0)="Nein"),$Y468,$X468),0)</f>
        <v>0</v>
      </c>
      <c r="AH468" s="47">
        <f t="shared" si="182"/>
        <v>0</v>
      </c>
      <c r="AI468" s="122">
        <f>IFERROR(IF(VLOOKUP($D468,Listen!$A$2:$F$45,6,0)="Ja",MAX(BC468:BD468),D_SAV!$BC468),0)</f>
        <v>0</v>
      </c>
      <c r="AJ468" s="47">
        <f t="shared" si="183"/>
        <v>0</v>
      </c>
      <c r="AL468" s="262">
        <f t="shared" si="184"/>
        <v>0</v>
      </c>
      <c r="AM468" s="129">
        <f t="shared" si="171"/>
        <v>0</v>
      </c>
      <c r="AN468" s="263">
        <f t="shared" si="185"/>
        <v>0</v>
      </c>
      <c r="AO468" s="262">
        <f t="shared" si="172"/>
        <v>0</v>
      </c>
      <c r="AP468" s="129">
        <f t="shared" si="173"/>
        <v>0</v>
      </c>
      <c r="AQ468" s="263">
        <f t="shared" si="186"/>
        <v>0</v>
      </c>
      <c r="AR468" s="262">
        <f t="shared" si="174"/>
        <v>0</v>
      </c>
      <c r="AS468" s="129">
        <f t="shared" si="175"/>
        <v>0</v>
      </c>
      <c r="AT468" s="263">
        <f t="shared" si="187"/>
        <v>0</v>
      </c>
      <c r="AU468" s="262">
        <f t="shared" si="176"/>
        <v>0</v>
      </c>
      <c r="AV468" s="129">
        <f t="shared" si="177"/>
        <v>0</v>
      </c>
      <c r="AW468" s="263">
        <f t="shared" si="188"/>
        <v>0</v>
      </c>
      <c r="AX468" s="262">
        <f t="shared" si="178"/>
        <v>0</v>
      </c>
      <c r="AY468" s="129">
        <f t="shared" si="179"/>
        <v>0</v>
      </c>
      <c r="AZ468" s="129">
        <f t="shared" si="189"/>
        <v>0</v>
      </c>
      <c r="BA468" s="263">
        <f>IFERROR(IF(VLOOKUP($D468,Listen!$A$2:$F$45,6,0)="Ja",AX468-MAX(AY468:AZ468),AX468-AY468),0)</f>
        <v>0</v>
      </c>
      <c r="BB468" s="262">
        <f t="shared" si="190"/>
        <v>0</v>
      </c>
      <c r="BC468" s="129">
        <f t="shared" si="180"/>
        <v>0</v>
      </c>
      <c r="BD468" s="129">
        <f t="shared" si="191"/>
        <v>0</v>
      </c>
      <c r="BE468" s="263">
        <f>IFERROR(IF(VLOOKUP($D468,Listen!$A$2:$F$45,6,0)="Ja",BB468-MAX(BC468:BD468),BB468-BC468),0)</f>
        <v>0</v>
      </c>
    </row>
    <row r="469" spans="1:57" x14ac:dyDescent="0.25">
      <c r="A469" s="189">
        <v>465</v>
      </c>
      <c r="B469" s="135" t="str">
        <f>IF(AND(E469&lt;&gt;0,D469&lt;&gt;0,F469&lt;&gt;0),IF(C469&lt;&gt;0,CONCATENATE(C469,"-AGr",VLOOKUP(D469,Listen!$A$2:$D$45,4,FALSE),"-",E469,"-",F469,),CONCATENATE("AGr",VLOOKUP(D469,Listen!$A$2:$D$45,4,FALSE),"-",E469,"-",F469)),"keine vollständige ID")</f>
        <v>keine vollständige ID</v>
      </c>
      <c r="C469" s="126"/>
      <c r="D469" s="275"/>
      <c r="E469" s="33"/>
      <c r="F469" s="130"/>
      <c r="G469" s="16"/>
      <c r="H469" s="16"/>
      <c r="I469" s="16"/>
      <c r="J469" s="16"/>
      <c r="K469" s="16"/>
      <c r="L469" s="94">
        <f>IF(E469&gt;A_Stammdaten!$B$10,0,G469+H469-J469)</f>
        <v>0</v>
      </c>
      <c r="M469" s="16"/>
      <c r="N469" s="16"/>
      <c r="O469" s="16"/>
      <c r="P469" s="54">
        <f t="shared" si="168"/>
        <v>0</v>
      </c>
      <c r="Q469" s="33"/>
      <c r="R469" s="33"/>
      <c r="S469" s="33"/>
      <c r="T469" s="33"/>
      <c r="U469" s="33"/>
      <c r="V469" s="33"/>
      <c r="W469" s="55" t="str">
        <f t="shared" si="169"/>
        <v>-</v>
      </c>
      <c r="X469" s="55" t="str">
        <f t="shared" si="170"/>
        <v>-</v>
      </c>
      <c r="Y469" s="55">
        <f>IF(ISBLANK($D469),0,VLOOKUP($D469,Listen!$A$2:$C$45,2,FALSE))</f>
        <v>0</v>
      </c>
      <c r="Z469" s="55">
        <f>IF(ISBLANK($D469),0,VLOOKUP($D469,Listen!$A$2:$C$45,3,FALSE))</f>
        <v>0</v>
      </c>
      <c r="AA469" s="45">
        <f t="shared" si="181"/>
        <v>0</v>
      </c>
      <c r="AB469" s="45">
        <f t="shared" si="181"/>
        <v>0</v>
      </c>
      <c r="AC469" s="45">
        <f>IFERROR(IF(OR($R469&lt;&gt;"Ja",VLOOKUP($D469,Listen!$A$2:$F$45,5,0)="Nein",E469&lt;IF(D469="LNG Anbindungsanlagen gemäß separater Festlegung",2022,2023)),$Y469,$W469),0)</f>
        <v>0</v>
      </c>
      <c r="AD469" s="45">
        <f>IFERROR(IF(OR($R469&lt;&gt;"Ja",VLOOKUP($D469,Listen!$A$2:$F$45,5,0)="Nein",E469&lt;IF(D469="LNG Anbindungsanlagen gemäß separater Festlegung",2022,2023)),$Y469,$W469),0)</f>
        <v>0</v>
      </c>
      <c r="AE469" s="45">
        <f>IFERROR(IF(OR($S469&lt;&gt;"Ja",VLOOKUP($D469,Listen!$A$2:$F$45,6,0)="Nein"),$Y469,$X469),0)</f>
        <v>0</v>
      </c>
      <c r="AF469" s="45">
        <f>IFERROR(IF(OR($S469&lt;&gt;"Ja",VLOOKUP($D469,Listen!$A$2:$F$45,6,0)="Nein"),$Y469,$X469),0)</f>
        <v>0</v>
      </c>
      <c r="AG469" s="45">
        <f>IFERROR(IF(OR($S469&lt;&gt;"Ja",VLOOKUP($D469,Listen!$A$2:$F$45,6,0)="Nein"),$Y469,$X469),0)</f>
        <v>0</v>
      </c>
      <c r="AH469" s="47">
        <f t="shared" si="182"/>
        <v>0</v>
      </c>
      <c r="AI469" s="122">
        <f>IFERROR(IF(VLOOKUP($D469,Listen!$A$2:$F$45,6,0)="Ja",MAX(BC469:BD469),D_SAV!$BC469),0)</f>
        <v>0</v>
      </c>
      <c r="AJ469" s="47">
        <f t="shared" si="183"/>
        <v>0</v>
      </c>
      <c r="AL469" s="262">
        <f t="shared" si="184"/>
        <v>0</v>
      </c>
      <c r="AM469" s="129">
        <f t="shared" si="171"/>
        <v>0</v>
      </c>
      <c r="AN469" s="263">
        <f t="shared" si="185"/>
        <v>0</v>
      </c>
      <c r="AO469" s="262">
        <f t="shared" si="172"/>
        <v>0</v>
      </c>
      <c r="AP469" s="129">
        <f t="shared" si="173"/>
        <v>0</v>
      </c>
      <c r="AQ469" s="263">
        <f t="shared" si="186"/>
        <v>0</v>
      </c>
      <c r="AR469" s="262">
        <f t="shared" si="174"/>
        <v>0</v>
      </c>
      <c r="AS469" s="129">
        <f t="shared" si="175"/>
        <v>0</v>
      </c>
      <c r="AT469" s="263">
        <f t="shared" si="187"/>
        <v>0</v>
      </c>
      <c r="AU469" s="262">
        <f t="shared" si="176"/>
        <v>0</v>
      </c>
      <c r="AV469" s="129">
        <f t="shared" si="177"/>
        <v>0</v>
      </c>
      <c r="AW469" s="263">
        <f t="shared" si="188"/>
        <v>0</v>
      </c>
      <c r="AX469" s="262">
        <f t="shared" si="178"/>
        <v>0</v>
      </c>
      <c r="AY469" s="129">
        <f t="shared" si="179"/>
        <v>0</v>
      </c>
      <c r="AZ469" s="129">
        <f t="shared" si="189"/>
        <v>0</v>
      </c>
      <c r="BA469" s="263">
        <f>IFERROR(IF(VLOOKUP($D469,Listen!$A$2:$F$45,6,0)="Ja",AX469-MAX(AY469:AZ469),AX469-AY469),0)</f>
        <v>0</v>
      </c>
      <c r="BB469" s="262">
        <f t="shared" si="190"/>
        <v>0</v>
      </c>
      <c r="BC469" s="129">
        <f t="shared" si="180"/>
        <v>0</v>
      </c>
      <c r="BD469" s="129">
        <f t="shared" si="191"/>
        <v>0</v>
      </c>
      <c r="BE469" s="263">
        <f>IFERROR(IF(VLOOKUP($D469,Listen!$A$2:$F$45,6,0)="Ja",BB469-MAX(BC469:BD469),BB469-BC469),0)</f>
        <v>0</v>
      </c>
    </row>
    <row r="470" spans="1:57" x14ac:dyDescent="0.25">
      <c r="A470" s="189">
        <v>466</v>
      </c>
      <c r="B470" s="135" t="str">
        <f>IF(AND(E470&lt;&gt;0,D470&lt;&gt;0,F470&lt;&gt;0),IF(C470&lt;&gt;0,CONCATENATE(C470,"-AGr",VLOOKUP(D470,Listen!$A$2:$D$45,4,FALSE),"-",E470,"-",F470,),CONCATENATE("AGr",VLOOKUP(D470,Listen!$A$2:$D$45,4,FALSE),"-",E470,"-",F470)),"keine vollständige ID")</f>
        <v>keine vollständige ID</v>
      </c>
      <c r="C470" s="126"/>
      <c r="D470" s="275"/>
      <c r="E470" s="33"/>
      <c r="F470" s="130"/>
      <c r="G470" s="16"/>
      <c r="H470" s="16"/>
      <c r="I470" s="16"/>
      <c r="J470" s="16"/>
      <c r="K470" s="16"/>
      <c r="L470" s="94">
        <f>IF(E470&gt;A_Stammdaten!$B$10,0,G470+H470-J470)</f>
        <v>0</v>
      </c>
      <c r="M470" s="16"/>
      <c r="N470" s="16"/>
      <c r="O470" s="16"/>
      <c r="P470" s="54">
        <f t="shared" si="168"/>
        <v>0</v>
      </c>
      <c r="Q470" s="33"/>
      <c r="R470" s="33"/>
      <c r="S470" s="33"/>
      <c r="T470" s="33"/>
      <c r="U470" s="33"/>
      <c r="V470" s="33"/>
      <c r="W470" s="55" t="str">
        <f t="shared" si="169"/>
        <v>-</v>
      </c>
      <c r="X470" s="55" t="str">
        <f t="shared" si="170"/>
        <v>-</v>
      </c>
      <c r="Y470" s="55">
        <f>IF(ISBLANK($D470),0,VLOOKUP($D470,Listen!$A$2:$C$45,2,FALSE))</f>
        <v>0</v>
      </c>
      <c r="Z470" s="55">
        <f>IF(ISBLANK($D470),0,VLOOKUP($D470,Listen!$A$2:$C$45,3,FALSE))</f>
        <v>0</v>
      </c>
      <c r="AA470" s="45">
        <f t="shared" si="181"/>
        <v>0</v>
      </c>
      <c r="AB470" s="45">
        <f t="shared" si="181"/>
        <v>0</v>
      </c>
      <c r="AC470" s="45">
        <f>IFERROR(IF(OR($R470&lt;&gt;"Ja",VLOOKUP($D470,Listen!$A$2:$F$45,5,0)="Nein",E470&lt;IF(D470="LNG Anbindungsanlagen gemäß separater Festlegung",2022,2023)),$Y470,$W470),0)</f>
        <v>0</v>
      </c>
      <c r="AD470" s="45">
        <f>IFERROR(IF(OR($R470&lt;&gt;"Ja",VLOOKUP($D470,Listen!$A$2:$F$45,5,0)="Nein",E470&lt;IF(D470="LNG Anbindungsanlagen gemäß separater Festlegung",2022,2023)),$Y470,$W470),0)</f>
        <v>0</v>
      </c>
      <c r="AE470" s="45">
        <f>IFERROR(IF(OR($S470&lt;&gt;"Ja",VLOOKUP($D470,Listen!$A$2:$F$45,6,0)="Nein"),$Y470,$X470),0)</f>
        <v>0</v>
      </c>
      <c r="AF470" s="45">
        <f>IFERROR(IF(OR($S470&lt;&gt;"Ja",VLOOKUP($D470,Listen!$A$2:$F$45,6,0)="Nein"),$Y470,$X470),0)</f>
        <v>0</v>
      </c>
      <c r="AG470" s="45">
        <f>IFERROR(IF(OR($S470&lt;&gt;"Ja",VLOOKUP($D470,Listen!$A$2:$F$45,6,0)="Nein"),$Y470,$X470),0)</f>
        <v>0</v>
      </c>
      <c r="AH470" s="47">
        <f t="shared" si="182"/>
        <v>0</v>
      </c>
      <c r="AI470" s="122">
        <f>IFERROR(IF(VLOOKUP($D470,Listen!$A$2:$F$45,6,0)="Ja",MAX(BC470:BD470),D_SAV!$BC470),0)</f>
        <v>0</v>
      </c>
      <c r="AJ470" s="47">
        <f t="shared" si="183"/>
        <v>0</v>
      </c>
      <c r="AL470" s="262">
        <f t="shared" si="184"/>
        <v>0</v>
      </c>
      <c r="AM470" s="129">
        <f t="shared" si="171"/>
        <v>0</v>
      </c>
      <c r="AN470" s="263">
        <f t="shared" si="185"/>
        <v>0</v>
      </c>
      <c r="AO470" s="262">
        <f t="shared" si="172"/>
        <v>0</v>
      </c>
      <c r="AP470" s="129">
        <f t="shared" si="173"/>
        <v>0</v>
      </c>
      <c r="AQ470" s="263">
        <f t="shared" si="186"/>
        <v>0</v>
      </c>
      <c r="AR470" s="262">
        <f t="shared" si="174"/>
        <v>0</v>
      </c>
      <c r="AS470" s="129">
        <f t="shared" si="175"/>
        <v>0</v>
      </c>
      <c r="AT470" s="263">
        <f t="shared" si="187"/>
        <v>0</v>
      </c>
      <c r="AU470" s="262">
        <f t="shared" si="176"/>
        <v>0</v>
      </c>
      <c r="AV470" s="129">
        <f t="shared" si="177"/>
        <v>0</v>
      </c>
      <c r="AW470" s="263">
        <f t="shared" si="188"/>
        <v>0</v>
      </c>
      <c r="AX470" s="262">
        <f t="shared" si="178"/>
        <v>0</v>
      </c>
      <c r="AY470" s="129">
        <f t="shared" si="179"/>
        <v>0</v>
      </c>
      <c r="AZ470" s="129">
        <f t="shared" si="189"/>
        <v>0</v>
      </c>
      <c r="BA470" s="263">
        <f>IFERROR(IF(VLOOKUP($D470,Listen!$A$2:$F$45,6,0)="Ja",AX470-MAX(AY470:AZ470),AX470-AY470),0)</f>
        <v>0</v>
      </c>
      <c r="BB470" s="262">
        <f t="shared" si="190"/>
        <v>0</v>
      </c>
      <c r="BC470" s="129">
        <f t="shared" si="180"/>
        <v>0</v>
      </c>
      <c r="BD470" s="129">
        <f t="shared" si="191"/>
        <v>0</v>
      </c>
      <c r="BE470" s="263">
        <f>IFERROR(IF(VLOOKUP($D470,Listen!$A$2:$F$45,6,0)="Ja",BB470-MAX(BC470:BD470),BB470-BC470),0)</f>
        <v>0</v>
      </c>
    </row>
    <row r="471" spans="1:57" x14ac:dyDescent="0.25">
      <c r="A471" s="189">
        <v>467</v>
      </c>
      <c r="B471" s="135" t="str">
        <f>IF(AND(E471&lt;&gt;0,D471&lt;&gt;0,F471&lt;&gt;0),IF(C471&lt;&gt;0,CONCATENATE(C471,"-AGr",VLOOKUP(D471,Listen!$A$2:$D$45,4,FALSE),"-",E471,"-",F471,),CONCATENATE("AGr",VLOOKUP(D471,Listen!$A$2:$D$45,4,FALSE),"-",E471,"-",F471)),"keine vollständige ID")</f>
        <v>keine vollständige ID</v>
      </c>
      <c r="C471" s="126"/>
      <c r="D471" s="275"/>
      <c r="E471" s="33"/>
      <c r="F471" s="130"/>
      <c r="G471" s="16"/>
      <c r="H471" s="16"/>
      <c r="I471" s="16"/>
      <c r="J471" s="16"/>
      <c r="K471" s="16"/>
      <c r="L471" s="94">
        <f>IF(E471&gt;A_Stammdaten!$B$10,0,G471+H471-J471)</f>
        <v>0</v>
      </c>
      <c r="M471" s="16"/>
      <c r="N471" s="16"/>
      <c r="O471" s="16"/>
      <c r="P471" s="54">
        <f t="shared" si="168"/>
        <v>0</v>
      </c>
      <c r="Q471" s="33"/>
      <c r="R471" s="33"/>
      <c r="S471" s="33"/>
      <c r="T471" s="33"/>
      <c r="U471" s="33"/>
      <c r="V471" s="33"/>
      <c r="W471" s="55" t="str">
        <f t="shared" si="169"/>
        <v>-</v>
      </c>
      <c r="X471" s="55" t="str">
        <f t="shared" si="170"/>
        <v>-</v>
      </c>
      <c r="Y471" s="55">
        <f>IF(ISBLANK($D471),0,VLOOKUP($D471,Listen!$A$2:$C$45,2,FALSE))</f>
        <v>0</v>
      </c>
      <c r="Z471" s="55">
        <f>IF(ISBLANK($D471),0,VLOOKUP($D471,Listen!$A$2:$C$45,3,FALSE))</f>
        <v>0</v>
      </c>
      <c r="AA471" s="45">
        <f t="shared" si="181"/>
        <v>0</v>
      </c>
      <c r="AB471" s="45">
        <f t="shared" si="181"/>
        <v>0</v>
      </c>
      <c r="AC471" s="45">
        <f>IFERROR(IF(OR($R471&lt;&gt;"Ja",VLOOKUP($D471,Listen!$A$2:$F$45,5,0)="Nein",E471&lt;IF(D471="LNG Anbindungsanlagen gemäß separater Festlegung",2022,2023)),$Y471,$W471),0)</f>
        <v>0</v>
      </c>
      <c r="AD471" s="45">
        <f>IFERROR(IF(OR($R471&lt;&gt;"Ja",VLOOKUP($D471,Listen!$A$2:$F$45,5,0)="Nein",E471&lt;IF(D471="LNG Anbindungsanlagen gemäß separater Festlegung",2022,2023)),$Y471,$W471),0)</f>
        <v>0</v>
      </c>
      <c r="AE471" s="45">
        <f>IFERROR(IF(OR($S471&lt;&gt;"Ja",VLOOKUP($D471,Listen!$A$2:$F$45,6,0)="Nein"),$Y471,$X471),0)</f>
        <v>0</v>
      </c>
      <c r="AF471" s="45">
        <f>IFERROR(IF(OR($S471&lt;&gt;"Ja",VLOOKUP($D471,Listen!$A$2:$F$45,6,0)="Nein"),$Y471,$X471),0)</f>
        <v>0</v>
      </c>
      <c r="AG471" s="45">
        <f>IFERROR(IF(OR($S471&lt;&gt;"Ja",VLOOKUP($D471,Listen!$A$2:$F$45,6,0)="Nein"),$Y471,$X471),0)</f>
        <v>0</v>
      </c>
      <c r="AH471" s="47">
        <f t="shared" si="182"/>
        <v>0</v>
      </c>
      <c r="AI471" s="122">
        <f>IFERROR(IF(VLOOKUP($D471,Listen!$A$2:$F$45,6,0)="Ja",MAX(BC471:BD471),D_SAV!$BC471),0)</f>
        <v>0</v>
      </c>
      <c r="AJ471" s="47">
        <f t="shared" si="183"/>
        <v>0</v>
      </c>
      <c r="AL471" s="262">
        <f t="shared" si="184"/>
        <v>0</v>
      </c>
      <c r="AM471" s="129">
        <f t="shared" si="171"/>
        <v>0</v>
      </c>
      <c r="AN471" s="263">
        <f t="shared" si="185"/>
        <v>0</v>
      </c>
      <c r="AO471" s="262">
        <f t="shared" si="172"/>
        <v>0</v>
      </c>
      <c r="AP471" s="129">
        <f t="shared" si="173"/>
        <v>0</v>
      </c>
      <c r="AQ471" s="263">
        <f t="shared" si="186"/>
        <v>0</v>
      </c>
      <c r="AR471" s="262">
        <f t="shared" si="174"/>
        <v>0</v>
      </c>
      <c r="AS471" s="129">
        <f t="shared" si="175"/>
        <v>0</v>
      </c>
      <c r="AT471" s="263">
        <f t="shared" si="187"/>
        <v>0</v>
      </c>
      <c r="AU471" s="262">
        <f t="shared" si="176"/>
        <v>0</v>
      </c>
      <c r="AV471" s="129">
        <f t="shared" si="177"/>
        <v>0</v>
      </c>
      <c r="AW471" s="263">
        <f t="shared" si="188"/>
        <v>0</v>
      </c>
      <c r="AX471" s="262">
        <f t="shared" si="178"/>
        <v>0</v>
      </c>
      <c r="AY471" s="129">
        <f t="shared" si="179"/>
        <v>0</v>
      </c>
      <c r="AZ471" s="129">
        <f t="shared" si="189"/>
        <v>0</v>
      </c>
      <c r="BA471" s="263">
        <f>IFERROR(IF(VLOOKUP($D471,Listen!$A$2:$F$45,6,0)="Ja",AX471-MAX(AY471:AZ471),AX471-AY471),0)</f>
        <v>0</v>
      </c>
      <c r="BB471" s="262">
        <f t="shared" si="190"/>
        <v>0</v>
      </c>
      <c r="BC471" s="129">
        <f t="shared" si="180"/>
        <v>0</v>
      </c>
      <c r="BD471" s="129">
        <f t="shared" si="191"/>
        <v>0</v>
      </c>
      <c r="BE471" s="263">
        <f>IFERROR(IF(VLOOKUP($D471,Listen!$A$2:$F$45,6,0)="Ja",BB471-MAX(BC471:BD471),BB471-BC471),0)</f>
        <v>0</v>
      </c>
    </row>
    <row r="472" spans="1:57" x14ac:dyDescent="0.25">
      <c r="A472" s="189">
        <v>468</v>
      </c>
      <c r="B472" s="135" t="str">
        <f>IF(AND(E472&lt;&gt;0,D472&lt;&gt;0,F472&lt;&gt;0),IF(C472&lt;&gt;0,CONCATENATE(C472,"-AGr",VLOOKUP(D472,Listen!$A$2:$D$45,4,FALSE),"-",E472,"-",F472,),CONCATENATE("AGr",VLOOKUP(D472,Listen!$A$2:$D$45,4,FALSE),"-",E472,"-",F472)),"keine vollständige ID")</f>
        <v>keine vollständige ID</v>
      </c>
      <c r="C472" s="126"/>
      <c r="D472" s="275"/>
      <c r="E472" s="33"/>
      <c r="F472" s="130"/>
      <c r="G472" s="16"/>
      <c r="H472" s="16"/>
      <c r="I472" s="16"/>
      <c r="J472" s="16"/>
      <c r="K472" s="16"/>
      <c r="L472" s="94">
        <f>IF(E472&gt;A_Stammdaten!$B$10,0,G472+H472-J472)</f>
        <v>0</v>
      </c>
      <c r="M472" s="16"/>
      <c r="N472" s="16"/>
      <c r="O472" s="16"/>
      <c r="P472" s="54">
        <f t="shared" si="168"/>
        <v>0</v>
      </c>
      <c r="Q472" s="33"/>
      <c r="R472" s="33"/>
      <c r="S472" s="33"/>
      <c r="T472" s="33"/>
      <c r="U472" s="33"/>
      <c r="V472" s="33"/>
      <c r="W472" s="55" t="str">
        <f t="shared" si="169"/>
        <v>-</v>
      </c>
      <c r="X472" s="55" t="str">
        <f t="shared" si="170"/>
        <v>-</v>
      </c>
      <c r="Y472" s="55">
        <f>IF(ISBLANK($D472),0,VLOOKUP($D472,Listen!$A$2:$C$45,2,FALSE))</f>
        <v>0</v>
      </c>
      <c r="Z472" s="55">
        <f>IF(ISBLANK($D472),0,VLOOKUP($D472,Listen!$A$2:$C$45,3,FALSE))</f>
        <v>0</v>
      </c>
      <c r="AA472" s="45">
        <f t="shared" si="181"/>
        <v>0</v>
      </c>
      <c r="AB472" s="45">
        <f t="shared" si="181"/>
        <v>0</v>
      </c>
      <c r="AC472" s="45">
        <f>IFERROR(IF(OR($R472&lt;&gt;"Ja",VLOOKUP($D472,Listen!$A$2:$F$45,5,0)="Nein",E472&lt;IF(D472="LNG Anbindungsanlagen gemäß separater Festlegung",2022,2023)),$Y472,$W472),0)</f>
        <v>0</v>
      </c>
      <c r="AD472" s="45">
        <f>IFERROR(IF(OR($R472&lt;&gt;"Ja",VLOOKUP($D472,Listen!$A$2:$F$45,5,0)="Nein",E472&lt;IF(D472="LNG Anbindungsanlagen gemäß separater Festlegung",2022,2023)),$Y472,$W472),0)</f>
        <v>0</v>
      </c>
      <c r="AE472" s="45">
        <f>IFERROR(IF(OR($S472&lt;&gt;"Ja",VLOOKUP($D472,Listen!$A$2:$F$45,6,0)="Nein"),$Y472,$X472),0)</f>
        <v>0</v>
      </c>
      <c r="AF472" s="45">
        <f>IFERROR(IF(OR($S472&lt;&gt;"Ja",VLOOKUP($D472,Listen!$A$2:$F$45,6,0)="Nein"),$Y472,$X472),0)</f>
        <v>0</v>
      </c>
      <c r="AG472" s="45">
        <f>IFERROR(IF(OR($S472&lt;&gt;"Ja",VLOOKUP($D472,Listen!$A$2:$F$45,6,0)="Nein"),$Y472,$X472),0)</f>
        <v>0</v>
      </c>
      <c r="AH472" s="47">
        <f t="shared" si="182"/>
        <v>0</v>
      </c>
      <c r="AI472" s="122">
        <f>IFERROR(IF(VLOOKUP($D472,Listen!$A$2:$F$45,6,0)="Ja",MAX(BC472:BD472),D_SAV!$BC472),0)</f>
        <v>0</v>
      </c>
      <c r="AJ472" s="47">
        <f t="shared" si="183"/>
        <v>0</v>
      </c>
      <c r="AL472" s="262">
        <f t="shared" si="184"/>
        <v>0</v>
      </c>
      <c r="AM472" s="129">
        <f t="shared" si="171"/>
        <v>0</v>
      </c>
      <c r="AN472" s="263">
        <f t="shared" si="185"/>
        <v>0</v>
      </c>
      <c r="AO472" s="262">
        <f t="shared" si="172"/>
        <v>0</v>
      </c>
      <c r="AP472" s="129">
        <f t="shared" si="173"/>
        <v>0</v>
      </c>
      <c r="AQ472" s="263">
        <f t="shared" si="186"/>
        <v>0</v>
      </c>
      <c r="AR472" s="262">
        <f t="shared" si="174"/>
        <v>0</v>
      </c>
      <c r="AS472" s="129">
        <f t="shared" si="175"/>
        <v>0</v>
      </c>
      <c r="AT472" s="263">
        <f t="shared" si="187"/>
        <v>0</v>
      </c>
      <c r="AU472" s="262">
        <f t="shared" si="176"/>
        <v>0</v>
      </c>
      <c r="AV472" s="129">
        <f t="shared" si="177"/>
        <v>0</v>
      </c>
      <c r="AW472" s="263">
        <f t="shared" si="188"/>
        <v>0</v>
      </c>
      <c r="AX472" s="262">
        <f t="shared" si="178"/>
        <v>0</v>
      </c>
      <c r="AY472" s="129">
        <f t="shared" si="179"/>
        <v>0</v>
      </c>
      <c r="AZ472" s="129">
        <f t="shared" si="189"/>
        <v>0</v>
      </c>
      <c r="BA472" s="263">
        <f>IFERROR(IF(VLOOKUP($D472,Listen!$A$2:$F$45,6,0)="Ja",AX472-MAX(AY472:AZ472),AX472-AY472),0)</f>
        <v>0</v>
      </c>
      <c r="BB472" s="262">
        <f t="shared" si="190"/>
        <v>0</v>
      </c>
      <c r="BC472" s="129">
        <f t="shared" si="180"/>
        <v>0</v>
      </c>
      <c r="BD472" s="129">
        <f t="shared" si="191"/>
        <v>0</v>
      </c>
      <c r="BE472" s="263">
        <f>IFERROR(IF(VLOOKUP($D472,Listen!$A$2:$F$45,6,0)="Ja",BB472-MAX(BC472:BD472),BB472-BC472),0)</f>
        <v>0</v>
      </c>
    </row>
    <row r="473" spans="1:57" x14ac:dyDescent="0.25">
      <c r="A473" s="189">
        <v>469</v>
      </c>
      <c r="B473" s="135" t="str">
        <f>IF(AND(E473&lt;&gt;0,D473&lt;&gt;0,F473&lt;&gt;0),IF(C473&lt;&gt;0,CONCATENATE(C473,"-AGr",VLOOKUP(D473,Listen!$A$2:$D$45,4,FALSE),"-",E473,"-",F473,),CONCATENATE("AGr",VLOOKUP(D473,Listen!$A$2:$D$45,4,FALSE),"-",E473,"-",F473)),"keine vollständige ID")</f>
        <v>keine vollständige ID</v>
      </c>
      <c r="C473" s="126"/>
      <c r="D473" s="275"/>
      <c r="E473" s="33"/>
      <c r="F473" s="130"/>
      <c r="G473" s="16"/>
      <c r="H473" s="16"/>
      <c r="I473" s="16"/>
      <c r="J473" s="16"/>
      <c r="K473" s="16"/>
      <c r="L473" s="94">
        <f>IF(E473&gt;A_Stammdaten!$B$10,0,G473+H473-J473)</f>
        <v>0</v>
      </c>
      <c r="M473" s="16"/>
      <c r="N473" s="16"/>
      <c r="O473" s="16"/>
      <c r="P473" s="54">
        <f t="shared" si="168"/>
        <v>0</v>
      </c>
      <c r="Q473" s="33"/>
      <c r="R473" s="33"/>
      <c r="S473" s="33"/>
      <c r="T473" s="33"/>
      <c r="U473" s="33"/>
      <c r="V473" s="33"/>
      <c r="W473" s="55" t="str">
        <f t="shared" si="169"/>
        <v>-</v>
      </c>
      <c r="X473" s="55" t="str">
        <f t="shared" si="170"/>
        <v>-</v>
      </c>
      <c r="Y473" s="55">
        <f>IF(ISBLANK($D473),0,VLOOKUP($D473,Listen!$A$2:$C$45,2,FALSE))</f>
        <v>0</v>
      </c>
      <c r="Z473" s="55">
        <f>IF(ISBLANK($D473),0,VLOOKUP($D473,Listen!$A$2:$C$45,3,FALSE))</f>
        <v>0</v>
      </c>
      <c r="AA473" s="45">
        <f t="shared" si="181"/>
        <v>0</v>
      </c>
      <c r="AB473" s="45">
        <f t="shared" si="181"/>
        <v>0</v>
      </c>
      <c r="AC473" s="45">
        <f>IFERROR(IF(OR($R473&lt;&gt;"Ja",VLOOKUP($D473,Listen!$A$2:$F$45,5,0)="Nein",E473&lt;IF(D473="LNG Anbindungsanlagen gemäß separater Festlegung",2022,2023)),$Y473,$W473),0)</f>
        <v>0</v>
      </c>
      <c r="AD473" s="45">
        <f>IFERROR(IF(OR($R473&lt;&gt;"Ja",VLOOKUP($D473,Listen!$A$2:$F$45,5,0)="Nein",E473&lt;IF(D473="LNG Anbindungsanlagen gemäß separater Festlegung",2022,2023)),$Y473,$W473),0)</f>
        <v>0</v>
      </c>
      <c r="AE473" s="45">
        <f>IFERROR(IF(OR($S473&lt;&gt;"Ja",VLOOKUP($D473,Listen!$A$2:$F$45,6,0)="Nein"),$Y473,$X473),0)</f>
        <v>0</v>
      </c>
      <c r="AF473" s="45">
        <f>IFERROR(IF(OR($S473&lt;&gt;"Ja",VLOOKUP($D473,Listen!$A$2:$F$45,6,0)="Nein"),$Y473,$X473),0)</f>
        <v>0</v>
      </c>
      <c r="AG473" s="45">
        <f>IFERROR(IF(OR($S473&lt;&gt;"Ja",VLOOKUP($D473,Listen!$A$2:$F$45,6,0)="Nein"),$Y473,$X473),0)</f>
        <v>0</v>
      </c>
      <c r="AH473" s="47">
        <f t="shared" si="182"/>
        <v>0</v>
      </c>
      <c r="AI473" s="122">
        <f>IFERROR(IF(VLOOKUP($D473,Listen!$A$2:$F$45,6,0)="Ja",MAX(BC473:BD473),D_SAV!$BC473),0)</f>
        <v>0</v>
      </c>
      <c r="AJ473" s="47">
        <f t="shared" si="183"/>
        <v>0</v>
      </c>
      <c r="AL473" s="262">
        <f t="shared" si="184"/>
        <v>0</v>
      </c>
      <c r="AM473" s="129">
        <f t="shared" si="171"/>
        <v>0</v>
      </c>
      <c r="AN473" s="263">
        <f t="shared" si="185"/>
        <v>0</v>
      </c>
      <c r="AO473" s="262">
        <f t="shared" si="172"/>
        <v>0</v>
      </c>
      <c r="AP473" s="129">
        <f t="shared" si="173"/>
        <v>0</v>
      </c>
      <c r="AQ473" s="263">
        <f t="shared" si="186"/>
        <v>0</v>
      </c>
      <c r="AR473" s="262">
        <f t="shared" si="174"/>
        <v>0</v>
      </c>
      <c r="AS473" s="129">
        <f t="shared" si="175"/>
        <v>0</v>
      </c>
      <c r="AT473" s="263">
        <f t="shared" si="187"/>
        <v>0</v>
      </c>
      <c r="AU473" s="262">
        <f t="shared" si="176"/>
        <v>0</v>
      </c>
      <c r="AV473" s="129">
        <f t="shared" si="177"/>
        <v>0</v>
      </c>
      <c r="AW473" s="263">
        <f t="shared" si="188"/>
        <v>0</v>
      </c>
      <c r="AX473" s="262">
        <f t="shared" si="178"/>
        <v>0</v>
      </c>
      <c r="AY473" s="129">
        <f t="shared" si="179"/>
        <v>0</v>
      </c>
      <c r="AZ473" s="129">
        <f t="shared" si="189"/>
        <v>0</v>
      </c>
      <c r="BA473" s="263">
        <f>IFERROR(IF(VLOOKUP($D473,Listen!$A$2:$F$45,6,0)="Ja",AX473-MAX(AY473:AZ473),AX473-AY473),0)</f>
        <v>0</v>
      </c>
      <c r="BB473" s="262">
        <f t="shared" si="190"/>
        <v>0</v>
      </c>
      <c r="BC473" s="129">
        <f t="shared" si="180"/>
        <v>0</v>
      </c>
      <c r="BD473" s="129">
        <f t="shared" si="191"/>
        <v>0</v>
      </c>
      <c r="BE473" s="263">
        <f>IFERROR(IF(VLOOKUP($D473,Listen!$A$2:$F$45,6,0)="Ja",BB473-MAX(BC473:BD473),BB473-BC473),0)</f>
        <v>0</v>
      </c>
    </row>
    <row r="474" spans="1:57" x14ac:dyDescent="0.25">
      <c r="A474" s="189">
        <v>470</v>
      </c>
      <c r="B474" s="135" t="str">
        <f>IF(AND(E474&lt;&gt;0,D474&lt;&gt;0,F474&lt;&gt;0),IF(C474&lt;&gt;0,CONCATENATE(C474,"-AGr",VLOOKUP(D474,Listen!$A$2:$D$45,4,FALSE),"-",E474,"-",F474,),CONCATENATE("AGr",VLOOKUP(D474,Listen!$A$2:$D$45,4,FALSE),"-",E474,"-",F474)),"keine vollständige ID")</f>
        <v>keine vollständige ID</v>
      </c>
      <c r="C474" s="126"/>
      <c r="D474" s="275"/>
      <c r="E474" s="33"/>
      <c r="F474" s="130"/>
      <c r="G474" s="16"/>
      <c r="H474" s="16"/>
      <c r="I474" s="16"/>
      <c r="J474" s="16"/>
      <c r="K474" s="16"/>
      <c r="L474" s="94">
        <f>IF(E474&gt;A_Stammdaten!$B$10,0,G474+H474-J474)</f>
        <v>0</v>
      </c>
      <c r="M474" s="16"/>
      <c r="N474" s="16"/>
      <c r="O474" s="16"/>
      <c r="P474" s="54">
        <f t="shared" si="168"/>
        <v>0</v>
      </c>
      <c r="Q474" s="33"/>
      <c r="R474" s="33"/>
      <c r="S474" s="33"/>
      <c r="T474" s="33"/>
      <c r="U474" s="33"/>
      <c r="V474" s="33"/>
      <c r="W474" s="55" t="str">
        <f t="shared" si="169"/>
        <v>-</v>
      </c>
      <c r="X474" s="55" t="str">
        <f t="shared" si="170"/>
        <v>-</v>
      </c>
      <c r="Y474" s="55">
        <f>IF(ISBLANK($D474),0,VLOOKUP($D474,Listen!$A$2:$C$45,2,FALSE))</f>
        <v>0</v>
      </c>
      <c r="Z474" s="55">
        <f>IF(ISBLANK($D474),0,VLOOKUP($D474,Listen!$A$2:$C$45,3,FALSE))</f>
        <v>0</v>
      </c>
      <c r="AA474" s="45">
        <f t="shared" ref="AA474:AB493" si="192">IFERROR($Y474,0)</f>
        <v>0</v>
      </c>
      <c r="AB474" s="45">
        <f t="shared" si="192"/>
        <v>0</v>
      </c>
      <c r="AC474" s="45">
        <f>IFERROR(IF(OR($R474&lt;&gt;"Ja",VLOOKUP($D474,Listen!$A$2:$F$45,5,0)="Nein",E474&lt;IF(D474="LNG Anbindungsanlagen gemäß separater Festlegung",2022,2023)),$Y474,$W474),0)</f>
        <v>0</v>
      </c>
      <c r="AD474" s="45">
        <f>IFERROR(IF(OR($R474&lt;&gt;"Ja",VLOOKUP($D474,Listen!$A$2:$F$45,5,0)="Nein",E474&lt;IF(D474="LNG Anbindungsanlagen gemäß separater Festlegung",2022,2023)),$Y474,$W474),0)</f>
        <v>0</v>
      </c>
      <c r="AE474" s="45">
        <f>IFERROR(IF(OR($S474&lt;&gt;"Ja",VLOOKUP($D474,Listen!$A$2:$F$45,6,0)="Nein"),$Y474,$X474),0)</f>
        <v>0</v>
      </c>
      <c r="AF474" s="45">
        <f>IFERROR(IF(OR($S474&lt;&gt;"Ja",VLOOKUP($D474,Listen!$A$2:$F$45,6,0)="Nein"),$Y474,$X474),0)</f>
        <v>0</v>
      </c>
      <c r="AG474" s="45">
        <f>IFERROR(IF(OR($S474&lt;&gt;"Ja",VLOOKUP($D474,Listen!$A$2:$F$45,6,0)="Nein"),$Y474,$X474),0)</f>
        <v>0</v>
      </c>
      <c r="AH474" s="47">
        <f t="shared" si="182"/>
        <v>0</v>
      </c>
      <c r="AI474" s="122">
        <f>IFERROR(IF(VLOOKUP($D474,Listen!$A$2:$F$45,6,0)="Ja",MAX(BC474:BD474),D_SAV!$BC474),0)</f>
        <v>0</v>
      </c>
      <c r="AJ474" s="47">
        <f t="shared" si="183"/>
        <v>0</v>
      </c>
      <c r="AL474" s="262">
        <f t="shared" si="184"/>
        <v>0</v>
      </c>
      <c r="AM474" s="129">
        <f t="shared" si="171"/>
        <v>0</v>
      </c>
      <c r="AN474" s="263">
        <f t="shared" si="185"/>
        <v>0</v>
      </c>
      <c r="AO474" s="262">
        <f t="shared" si="172"/>
        <v>0</v>
      </c>
      <c r="AP474" s="129">
        <f t="shared" si="173"/>
        <v>0</v>
      </c>
      <c r="AQ474" s="263">
        <f t="shared" si="186"/>
        <v>0</v>
      </c>
      <c r="AR474" s="262">
        <f t="shared" si="174"/>
        <v>0</v>
      </c>
      <c r="AS474" s="129">
        <f t="shared" si="175"/>
        <v>0</v>
      </c>
      <c r="AT474" s="263">
        <f t="shared" si="187"/>
        <v>0</v>
      </c>
      <c r="AU474" s="262">
        <f t="shared" si="176"/>
        <v>0</v>
      </c>
      <c r="AV474" s="129">
        <f t="shared" si="177"/>
        <v>0</v>
      </c>
      <c r="AW474" s="263">
        <f t="shared" si="188"/>
        <v>0</v>
      </c>
      <c r="AX474" s="262">
        <f t="shared" si="178"/>
        <v>0</v>
      </c>
      <c r="AY474" s="129">
        <f t="shared" si="179"/>
        <v>0</v>
      </c>
      <c r="AZ474" s="129">
        <f t="shared" si="189"/>
        <v>0</v>
      </c>
      <c r="BA474" s="263">
        <f>IFERROR(IF(VLOOKUP($D474,Listen!$A$2:$F$45,6,0)="Ja",AX474-MAX(AY474:AZ474),AX474-AY474),0)</f>
        <v>0</v>
      </c>
      <c r="BB474" s="262">
        <f t="shared" si="190"/>
        <v>0</v>
      </c>
      <c r="BC474" s="129">
        <f t="shared" si="180"/>
        <v>0</v>
      </c>
      <c r="BD474" s="129">
        <f t="shared" si="191"/>
        <v>0</v>
      </c>
      <c r="BE474" s="263">
        <f>IFERROR(IF(VLOOKUP($D474,Listen!$A$2:$F$45,6,0)="Ja",BB474-MAX(BC474:BD474),BB474-BC474),0)</f>
        <v>0</v>
      </c>
    </row>
    <row r="475" spans="1:57" x14ac:dyDescent="0.25">
      <c r="A475" s="189">
        <v>471</v>
      </c>
      <c r="B475" s="135" t="str">
        <f>IF(AND(E475&lt;&gt;0,D475&lt;&gt;0,F475&lt;&gt;0),IF(C475&lt;&gt;0,CONCATENATE(C475,"-AGr",VLOOKUP(D475,Listen!$A$2:$D$45,4,FALSE),"-",E475,"-",F475,),CONCATENATE("AGr",VLOOKUP(D475,Listen!$A$2:$D$45,4,FALSE),"-",E475,"-",F475)),"keine vollständige ID")</f>
        <v>keine vollständige ID</v>
      </c>
      <c r="C475" s="126"/>
      <c r="D475" s="275"/>
      <c r="E475" s="33"/>
      <c r="F475" s="130"/>
      <c r="G475" s="16"/>
      <c r="H475" s="16"/>
      <c r="I475" s="16"/>
      <c r="J475" s="16"/>
      <c r="K475" s="16"/>
      <c r="L475" s="94">
        <f>IF(E475&gt;A_Stammdaten!$B$10,0,G475+H475-J475)</f>
        <v>0</v>
      </c>
      <c r="M475" s="16"/>
      <c r="N475" s="16"/>
      <c r="O475" s="16"/>
      <c r="P475" s="54">
        <f t="shared" si="168"/>
        <v>0</v>
      </c>
      <c r="Q475" s="33"/>
      <c r="R475" s="33"/>
      <c r="S475" s="33"/>
      <c r="T475" s="33"/>
      <c r="U475" s="33"/>
      <c r="V475" s="33"/>
      <c r="W475" s="55" t="str">
        <f t="shared" si="169"/>
        <v>-</v>
      </c>
      <c r="X475" s="55" t="str">
        <f t="shared" si="170"/>
        <v>-</v>
      </c>
      <c r="Y475" s="55">
        <f>IF(ISBLANK($D475),0,VLOOKUP($D475,Listen!$A$2:$C$45,2,FALSE))</f>
        <v>0</v>
      </c>
      <c r="Z475" s="55">
        <f>IF(ISBLANK($D475),0,VLOOKUP($D475,Listen!$A$2:$C$45,3,FALSE))</f>
        <v>0</v>
      </c>
      <c r="AA475" s="45">
        <f t="shared" si="192"/>
        <v>0</v>
      </c>
      <c r="AB475" s="45">
        <f t="shared" si="192"/>
        <v>0</v>
      </c>
      <c r="AC475" s="45">
        <f>IFERROR(IF(OR($R475&lt;&gt;"Ja",VLOOKUP($D475,Listen!$A$2:$F$45,5,0)="Nein",E475&lt;IF(D475="LNG Anbindungsanlagen gemäß separater Festlegung",2022,2023)),$Y475,$W475),0)</f>
        <v>0</v>
      </c>
      <c r="AD475" s="45">
        <f>IFERROR(IF(OR($R475&lt;&gt;"Ja",VLOOKUP($D475,Listen!$A$2:$F$45,5,0)="Nein",E475&lt;IF(D475="LNG Anbindungsanlagen gemäß separater Festlegung",2022,2023)),$Y475,$W475),0)</f>
        <v>0</v>
      </c>
      <c r="AE475" s="45">
        <f>IFERROR(IF(OR($S475&lt;&gt;"Ja",VLOOKUP($D475,Listen!$A$2:$F$45,6,0)="Nein"),$Y475,$X475),0)</f>
        <v>0</v>
      </c>
      <c r="AF475" s="45">
        <f>IFERROR(IF(OR($S475&lt;&gt;"Ja",VLOOKUP($D475,Listen!$A$2:$F$45,6,0)="Nein"),$Y475,$X475),0)</f>
        <v>0</v>
      </c>
      <c r="AG475" s="45">
        <f>IFERROR(IF(OR($S475&lt;&gt;"Ja",VLOOKUP($D475,Listen!$A$2:$F$45,6,0)="Nein"),$Y475,$X475),0)</f>
        <v>0</v>
      </c>
      <c r="AH475" s="47">
        <f t="shared" si="182"/>
        <v>0</v>
      </c>
      <c r="AI475" s="122">
        <f>IFERROR(IF(VLOOKUP($D475,Listen!$A$2:$F$45,6,0)="Ja",MAX(BC475:BD475),D_SAV!$BC475),0)</f>
        <v>0</v>
      </c>
      <c r="AJ475" s="47">
        <f t="shared" si="183"/>
        <v>0</v>
      </c>
      <c r="AL475" s="262">
        <f t="shared" si="184"/>
        <v>0</v>
      </c>
      <c r="AM475" s="129">
        <f t="shared" si="171"/>
        <v>0</v>
      </c>
      <c r="AN475" s="263">
        <f t="shared" si="185"/>
        <v>0</v>
      </c>
      <c r="AO475" s="262">
        <f t="shared" si="172"/>
        <v>0</v>
      </c>
      <c r="AP475" s="129">
        <f t="shared" si="173"/>
        <v>0</v>
      </c>
      <c r="AQ475" s="263">
        <f t="shared" si="186"/>
        <v>0</v>
      </c>
      <c r="AR475" s="262">
        <f t="shared" si="174"/>
        <v>0</v>
      </c>
      <c r="AS475" s="129">
        <f t="shared" si="175"/>
        <v>0</v>
      </c>
      <c r="AT475" s="263">
        <f t="shared" si="187"/>
        <v>0</v>
      </c>
      <c r="AU475" s="262">
        <f t="shared" si="176"/>
        <v>0</v>
      </c>
      <c r="AV475" s="129">
        <f t="shared" si="177"/>
        <v>0</v>
      </c>
      <c r="AW475" s="263">
        <f t="shared" si="188"/>
        <v>0</v>
      </c>
      <c r="AX475" s="262">
        <f t="shared" si="178"/>
        <v>0</v>
      </c>
      <c r="AY475" s="129">
        <f t="shared" si="179"/>
        <v>0</v>
      </c>
      <c r="AZ475" s="129">
        <f t="shared" si="189"/>
        <v>0</v>
      </c>
      <c r="BA475" s="263">
        <f>IFERROR(IF(VLOOKUP($D475,Listen!$A$2:$F$45,6,0)="Ja",AX475-MAX(AY475:AZ475),AX475-AY475),0)</f>
        <v>0</v>
      </c>
      <c r="BB475" s="262">
        <f t="shared" si="190"/>
        <v>0</v>
      </c>
      <c r="BC475" s="129">
        <f t="shared" si="180"/>
        <v>0</v>
      </c>
      <c r="BD475" s="129">
        <f t="shared" si="191"/>
        <v>0</v>
      </c>
      <c r="BE475" s="263">
        <f>IFERROR(IF(VLOOKUP($D475,Listen!$A$2:$F$45,6,0)="Ja",BB475-MAX(BC475:BD475),BB475-BC475),0)</f>
        <v>0</v>
      </c>
    </row>
    <row r="476" spans="1:57" x14ac:dyDescent="0.25">
      <c r="A476" s="189">
        <v>472</v>
      </c>
      <c r="B476" s="135" t="str">
        <f>IF(AND(E476&lt;&gt;0,D476&lt;&gt;0,F476&lt;&gt;0),IF(C476&lt;&gt;0,CONCATENATE(C476,"-AGr",VLOOKUP(D476,Listen!$A$2:$D$45,4,FALSE),"-",E476,"-",F476,),CONCATENATE("AGr",VLOOKUP(D476,Listen!$A$2:$D$45,4,FALSE),"-",E476,"-",F476)),"keine vollständige ID")</f>
        <v>keine vollständige ID</v>
      </c>
      <c r="C476" s="126"/>
      <c r="D476" s="275"/>
      <c r="E476" s="33"/>
      <c r="F476" s="130"/>
      <c r="G476" s="16"/>
      <c r="H476" s="16"/>
      <c r="I476" s="16"/>
      <c r="J476" s="16"/>
      <c r="K476" s="16"/>
      <c r="L476" s="94">
        <f>IF(E476&gt;A_Stammdaten!$B$10,0,G476+H476-J476)</f>
        <v>0</v>
      </c>
      <c r="M476" s="16"/>
      <c r="N476" s="16"/>
      <c r="O476" s="16"/>
      <c r="P476" s="54">
        <f t="shared" si="168"/>
        <v>0</v>
      </c>
      <c r="Q476" s="33"/>
      <c r="R476" s="33"/>
      <c r="S476" s="33"/>
      <c r="T476" s="33"/>
      <c r="U476" s="33"/>
      <c r="V476" s="33"/>
      <c r="W476" s="55" t="str">
        <f t="shared" si="169"/>
        <v>-</v>
      </c>
      <c r="X476" s="55" t="str">
        <f t="shared" si="170"/>
        <v>-</v>
      </c>
      <c r="Y476" s="55">
        <f>IF(ISBLANK($D476),0,VLOOKUP($D476,Listen!$A$2:$C$45,2,FALSE))</f>
        <v>0</v>
      </c>
      <c r="Z476" s="55">
        <f>IF(ISBLANK($D476),0,VLOOKUP($D476,Listen!$A$2:$C$45,3,FALSE))</f>
        <v>0</v>
      </c>
      <c r="AA476" s="45">
        <f t="shared" si="192"/>
        <v>0</v>
      </c>
      <c r="AB476" s="45">
        <f t="shared" si="192"/>
        <v>0</v>
      </c>
      <c r="AC476" s="45">
        <f>IFERROR(IF(OR($R476&lt;&gt;"Ja",VLOOKUP($D476,Listen!$A$2:$F$45,5,0)="Nein",E476&lt;IF(D476="LNG Anbindungsanlagen gemäß separater Festlegung",2022,2023)),$Y476,$W476),0)</f>
        <v>0</v>
      </c>
      <c r="AD476" s="45">
        <f>IFERROR(IF(OR($R476&lt;&gt;"Ja",VLOOKUP($D476,Listen!$A$2:$F$45,5,0)="Nein",E476&lt;IF(D476="LNG Anbindungsanlagen gemäß separater Festlegung",2022,2023)),$Y476,$W476),0)</f>
        <v>0</v>
      </c>
      <c r="AE476" s="45">
        <f>IFERROR(IF(OR($S476&lt;&gt;"Ja",VLOOKUP($D476,Listen!$A$2:$F$45,6,0)="Nein"),$Y476,$X476),0)</f>
        <v>0</v>
      </c>
      <c r="AF476" s="45">
        <f>IFERROR(IF(OR($S476&lt;&gt;"Ja",VLOOKUP($D476,Listen!$A$2:$F$45,6,0)="Nein"),$Y476,$X476),0)</f>
        <v>0</v>
      </c>
      <c r="AG476" s="45">
        <f>IFERROR(IF(OR($S476&lt;&gt;"Ja",VLOOKUP($D476,Listen!$A$2:$F$45,6,0)="Nein"),$Y476,$X476),0)</f>
        <v>0</v>
      </c>
      <c r="AH476" s="47">
        <f t="shared" si="182"/>
        <v>0</v>
      </c>
      <c r="AI476" s="122">
        <f>IFERROR(IF(VLOOKUP($D476,Listen!$A$2:$F$45,6,0)="Ja",MAX(BC476:BD476),D_SAV!$BC476),0)</f>
        <v>0</v>
      </c>
      <c r="AJ476" s="47">
        <f t="shared" si="183"/>
        <v>0</v>
      </c>
      <c r="AL476" s="262">
        <f t="shared" si="184"/>
        <v>0</v>
      </c>
      <c r="AM476" s="129">
        <f t="shared" si="171"/>
        <v>0</v>
      </c>
      <c r="AN476" s="263">
        <f t="shared" si="185"/>
        <v>0</v>
      </c>
      <c r="AO476" s="262">
        <f t="shared" si="172"/>
        <v>0</v>
      </c>
      <c r="AP476" s="129">
        <f t="shared" si="173"/>
        <v>0</v>
      </c>
      <c r="AQ476" s="263">
        <f t="shared" si="186"/>
        <v>0</v>
      </c>
      <c r="AR476" s="262">
        <f t="shared" si="174"/>
        <v>0</v>
      </c>
      <c r="AS476" s="129">
        <f t="shared" si="175"/>
        <v>0</v>
      </c>
      <c r="AT476" s="263">
        <f t="shared" si="187"/>
        <v>0</v>
      </c>
      <c r="AU476" s="262">
        <f t="shared" si="176"/>
        <v>0</v>
      </c>
      <c r="AV476" s="129">
        <f t="shared" si="177"/>
        <v>0</v>
      </c>
      <c r="AW476" s="263">
        <f t="shared" si="188"/>
        <v>0</v>
      </c>
      <c r="AX476" s="262">
        <f t="shared" si="178"/>
        <v>0</v>
      </c>
      <c r="AY476" s="129">
        <f t="shared" si="179"/>
        <v>0</v>
      </c>
      <c r="AZ476" s="129">
        <f t="shared" si="189"/>
        <v>0</v>
      </c>
      <c r="BA476" s="263">
        <f>IFERROR(IF(VLOOKUP($D476,Listen!$A$2:$F$45,6,0)="Ja",AX476-MAX(AY476:AZ476),AX476-AY476),0)</f>
        <v>0</v>
      </c>
      <c r="BB476" s="262">
        <f t="shared" si="190"/>
        <v>0</v>
      </c>
      <c r="BC476" s="129">
        <f t="shared" si="180"/>
        <v>0</v>
      </c>
      <c r="BD476" s="129">
        <f t="shared" si="191"/>
        <v>0</v>
      </c>
      <c r="BE476" s="263">
        <f>IFERROR(IF(VLOOKUP($D476,Listen!$A$2:$F$45,6,0)="Ja",BB476-MAX(BC476:BD476),BB476-BC476),0)</f>
        <v>0</v>
      </c>
    </row>
    <row r="477" spans="1:57" x14ac:dyDescent="0.25">
      <c r="A477" s="189">
        <v>473</v>
      </c>
      <c r="B477" s="135" t="str">
        <f>IF(AND(E477&lt;&gt;0,D477&lt;&gt;0,F477&lt;&gt;0),IF(C477&lt;&gt;0,CONCATENATE(C477,"-AGr",VLOOKUP(D477,Listen!$A$2:$D$45,4,FALSE),"-",E477,"-",F477,),CONCATENATE("AGr",VLOOKUP(D477,Listen!$A$2:$D$45,4,FALSE),"-",E477,"-",F477)),"keine vollständige ID")</f>
        <v>keine vollständige ID</v>
      </c>
      <c r="C477" s="126"/>
      <c r="D477" s="275"/>
      <c r="E477" s="33"/>
      <c r="F477" s="130"/>
      <c r="G477" s="16"/>
      <c r="H477" s="16"/>
      <c r="I477" s="16"/>
      <c r="J477" s="16"/>
      <c r="K477" s="16"/>
      <c r="L477" s="94">
        <f>IF(E477&gt;A_Stammdaten!$B$10,0,G477+H477-J477)</f>
        <v>0</v>
      </c>
      <c r="M477" s="16"/>
      <c r="N477" s="16"/>
      <c r="O477" s="16"/>
      <c r="P477" s="54">
        <f t="shared" si="168"/>
        <v>0</v>
      </c>
      <c r="Q477" s="33"/>
      <c r="R477" s="33"/>
      <c r="S477" s="33"/>
      <c r="T477" s="33"/>
      <c r="U477" s="33"/>
      <c r="V477" s="33"/>
      <c r="W477" s="55" t="str">
        <f t="shared" si="169"/>
        <v>-</v>
      </c>
      <c r="X477" s="55" t="str">
        <f t="shared" si="170"/>
        <v>-</v>
      </c>
      <c r="Y477" s="55">
        <f>IF(ISBLANK($D477),0,VLOOKUP($D477,Listen!$A$2:$C$45,2,FALSE))</f>
        <v>0</v>
      </c>
      <c r="Z477" s="55">
        <f>IF(ISBLANK($D477),0,VLOOKUP($D477,Listen!$A$2:$C$45,3,FALSE))</f>
        <v>0</v>
      </c>
      <c r="AA477" s="45">
        <f t="shared" si="192"/>
        <v>0</v>
      </c>
      <c r="AB477" s="45">
        <f t="shared" si="192"/>
        <v>0</v>
      </c>
      <c r="AC477" s="45">
        <f>IFERROR(IF(OR($R477&lt;&gt;"Ja",VLOOKUP($D477,Listen!$A$2:$F$45,5,0)="Nein",E477&lt;IF(D477="LNG Anbindungsanlagen gemäß separater Festlegung",2022,2023)),$Y477,$W477),0)</f>
        <v>0</v>
      </c>
      <c r="AD477" s="45">
        <f>IFERROR(IF(OR($R477&lt;&gt;"Ja",VLOOKUP($D477,Listen!$A$2:$F$45,5,0)="Nein",E477&lt;IF(D477="LNG Anbindungsanlagen gemäß separater Festlegung",2022,2023)),$Y477,$W477),0)</f>
        <v>0</v>
      </c>
      <c r="AE477" s="45">
        <f>IFERROR(IF(OR($S477&lt;&gt;"Ja",VLOOKUP($D477,Listen!$A$2:$F$45,6,0)="Nein"),$Y477,$X477),0)</f>
        <v>0</v>
      </c>
      <c r="AF477" s="45">
        <f>IFERROR(IF(OR($S477&lt;&gt;"Ja",VLOOKUP($D477,Listen!$A$2:$F$45,6,0)="Nein"),$Y477,$X477),0)</f>
        <v>0</v>
      </c>
      <c r="AG477" s="45">
        <f>IFERROR(IF(OR($S477&lt;&gt;"Ja",VLOOKUP($D477,Listen!$A$2:$F$45,6,0)="Nein"),$Y477,$X477),0)</f>
        <v>0</v>
      </c>
      <c r="AH477" s="47">
        <f t="shared" si="182"/>
        <v>0</v>
      </c>
      <c r="AI477" s="122">
        <f>IFERROR(IF(VLOOKUP($D477,Listen!$A$2:$F$45,6,0)="Ja",MAX(BC477:BD477),D_SAV!$BC477),0)</f>
        <v>0</v>
      </c>
      <c r="AJ477" s="47">
        <f t="shared" si="183"/>
        <v>0</v>
      </c>
      <c r="AL477" s="262">
        <f t="shared" si="184"/>
        <v>0</v>
      </c>
      <c r="AM477" s="129">
        <f t="shared" si="171"/>
        <v>0</v>
      </c>
      <c r="AN477" s="263">
        <f t="shared" si="185"/>
        <v>0</v>
      </c>
      <c r="AO477" s="262">
        <f t="shared" si="172"/>
        <v>0</v>
      </c>
      <c r="AP477" s="129">
        <f t="shared" si="173"/>
        <v>0</v>
      </c>
      <c r="AQ477" s="263">
        <f t="shared" si="186"/>
        <v>0</v>
      </c>
      <c r="AR477" s="262">
        <f t="shared" si="174"/>
        <v>0</v>
      </c>
      <c r="AS477" s="129">
        <f t="shared" si="175"/>
        <v>0</v>
      </c>
      <c r="AT477" s="263">
        <f t="shared" si="187"/>
        <v>0</v>
      </c>
      <c r="AU477" s="262">
        <f t="shared" si="176"/>
        <v>0</v>
      </c>
      <c r="AV477" s="129">
        <f t="shared" si="177"/>
        <v>0</v>
      </c>
      <c r="AW477" s="263">
        <f t="shared" si="188"/>
        <v>0</v>
      </c>
      <c r="AX477" s="262">
        <f t="shared" si="178"/>
        <v>0</v>
      </c>
      <c r="AY477" s="129">
        <f t="shared" si="179"/>
        <v>0</v>
      </c>
      <c r="AZ477" s="129">
        <f t="shared" si="189"/>
        <v>0</v>
      </c>
      <c r="BA477" s="263">
        <f>IFERROR(IF(VLOOKUP($D477,Listen!$A$2:$F$45,6,0)="Ja",AX477-MAX(AY477:AZ477),AX477-AY477),0)</f>
        <v>0</v>
      </c>
      <c r="BB477" s="262">
        <f t="shared" si="190"/>
        <v>0</v>
      </c>
      <c r="BC477" s="129">
        <f t="shared" si="180"/>
        <v>0</v>
      </c>
      <c r="BD477" s="129">
        <f t="shared" si="191"/>
        <v>0</v>
      </c>
      <c r="BE477" s="263">
        <f>IFERROR(IF(VLOOKUP($D477,Listen!$A$2:$F$45,6,0)="Ja",BB477-MAX(BC477:BD477),BB477-BC477),0)</f>
        <v>0</v>
      </c>
    </row>
    <row r="478" spans="1:57" x14ac:dyDescent="0.25">
      <c r="A478" s="189">
        <v>474</v>
      </c>
      <c r="B478" s="135" t="str">
        <f>IF(AND(E478&lt;&gt;0,D478&lt;&gt;0,F478&lt;&gt;0),IF(C478&lt;&gt;0,CONCATENATE(C478,"-AGr",VLOOKUP(D478,Listen!$A$2:$D$45,4,FALSE),"-",E478,"-",F478,),CONCATENATE("AGr",VLOOKUP(D478,Listen!$A$2:$D$45,4,FALSE),"-",E478,"-",F478)),"keine vollständige ID")</f>
        <v>keine vollständige ID</v>
      </c>
      <c r="C478" s="126"/>
      <c r="D478" s="275"/>
      <c r="E478" s="33"/>
      <c r="F478" s="130"/>
      <c r="G478" s="16"/>
      <c r="H478" s="16"/>
      <c r="I478" s="16"/>
      <c r="J478" s="16"/>
      <c r="K478" s="16"/>
      <c r="L478" s="94">
        <f>IF(E478&gt;A_Stammdaten!$B$10,0,G478+H478-J478)</f>
        <v>0</v>
      </c>
      <c r="M478" s="16"/>
      <c r="N478" s="16"/>
      <c r="O478" s="16"/>
      <c r="P478" s="54">
        <f t="shared" si="168"/>
        <v>0</v>
      </c>
      <c r="Q478" s="33"/>
      <c r="R478" s="33"/>
      <c r="S478" s="33"/>
      <c r="T478" s="33"/>
      <c r="U478" s="33"/>
      <c r="V478" s="33"/>
      <c r="W478" s="55" t="str">
        <f t="shared" si="169"/>
        <v>-</v>
      </c>
      <c r="X478" s="55" t="str">
        <f t="shared" si="170"/>
        <v>-</v>
      </c>
      <c r="Y478" s="55">
        <f>IF(ISBLANK($D478),0,VLOOKUP($D478,Listen!$A$2:$C$45,2,FALSE))</f>
        <v>0</v>
      </c>
      <c r="Z478" s="55">
        <f>IF(ISBLANK($D478),0,VLOOKUP($D478,Listen!$A$2:$C$45,3,FALSE))</f>
        <v>0</v>
      </c>
      <c r="AA478" s="45">
        <f t="shared" si="192"/>
        <v>0</v>
      </c>
      <c r="AB478" s="45">
        <f t="shared" si="192"/>
        <v>0</v>
      </c>
      <c r="AC478" s="45">
        <f>IFERROR(IF(OR($R478&lt;&gt;"Ja",VLOOKUP($D478,Listen!$A$2:$F$45,5,0)="Nein",E478&lt;IF(D478="LNG Anbindungsanlagen gemäß separater Festlegung",2022,2023)),$Y478,$W478),0)</f>
        <v>0</v>
      </c>
      <c r="AD478" s="45">
        <f>IFERROR(IF(OR($R478&lt;&gt;"Ja",VLOOKUP($D478,Listen!$A$2:$F$45,5,0)="Nein",E478&lt;IF(D478="LNG Anbindungsanlagen gemäß separater Festlegung",2022,2023)),$Y478,$W478),0)</f>
        <v>0</v>
      </c>
      <c r="AE478" s="45">
        <f>IFERROR(IF(OR($S478&lt;&gt;"Ja",VLOOKUP($D478,Listen!$A$2:$F$45,6,0)="Nein"),$Y478,$X478),0)</f>
        <v>0</v>
      </c>
      <c r="AF478" s="45">
        <f>IFERROR(IF(OR($S478&lt;&gt;"Ja",VLOOKUP($D478,Listen!$A$2:$F$45,6,0)="Nein"),$Y478,$X478),0)</f>
        <v>0</v>
      </c>
      <c r="AG478" s="45">
        <f>IFERROR(IF(OR($S478&lt;&gt;"Ja",VLOOKUP($D478,Listen!$A$2:$F$45,6,0)="Nein"),$Y478,$X478),0)</f>
        <v>0</v>
      </c>
      <c r="AH478" s="47">
        <f t="shared" si="182"/>
        <v>0</v>
      </c>
      <c r="AI478" s="122">
        <f>IFERROR(IF(VLOOKUP($D478,Listen!$A$2:$F$45,6,0)="Ja",MAX(BC478:BD478),D_SAV!$BC478),0)</f>
        <v>0</v>
      </c>
      <c r="AJ478" s="47">
        <f t="shared" si="183"/>
        <v>0</v>
      </c>
      <c r="AL478" s="262">
        <f t="shared" si="184"/>
        <v>0</v>
      </c>
      <c r="AM478" s="129">
        <f t="shared" si="171"/>
        <v>0</v>
      </c>
      <c r="AN478" s="263">
        <f t="shared" si="185"/>
        <v>0</v>
      </c>
      <c r="AO478" s="262">
        <f t="shared" si="172"/>
        <v>0</v>
      </c>
      <c r="AP478" s="129">
        <f t="shared" si="173"/>
        <v>0</v>
      </c>
      <c r="AQ478" s="263">
        <f t="shared" si="186"/>
        <v>0</v>
      </c>
      <c r="AR478" s="262">
        <f t="shared" si="174"/>
        <v>0</v>
      </c>
      <c r="AS478" s="129">
        <f t="shared" si="175"/>
        <v>0</v>
      </c>
      <c r="AT478" s="263">
        <f t="shared" si="187"/>
        <v>0</v>
      </c>
      <c r="AU478" s="262">
        <f t="shared" si="176"/>
        <v>0</v>
      </c>
      <c r="AV478" s="129">
        <f t="shared" si="177"/>
        <v>0</v>
      </c>
      <c r="AW478" s="263">
        <f t="shared" si="188"/>
        <v>0</v>
      </c>
      <c r="AX478" s="262">
        <f t="shared" si="178"/>
        <v>0</v>
      </c>
      <c r="AY478" s="129">
        <f t="shared" si="179"/>
        <v>0</v>
      </c>
      <c r="AZ478" s="129">
        <f t="shared" si="189"/>
        <v>0</v>
      </c>
      <c r="BA478" s="263">
        <f>IFERROR(IF(VLOOKUP($D478,Listen!$A$2:$F$45,6,0)="Ja",AX478-MAX(AY478:AZ478),AX478-AY478),0)</f>
        <v>0</v>
      </c>
      <c r="BB478" s="262">
        <f t="shared" si="190"/>
        <v>0</v>
      </c>
      <c r="BC478" s="129">
        <f t="shared" si="180"/>
        <v>0</v>
      </c>
      <c r="BD478" s="129">
        <f t="shared" si="191"/>
        <v>0</v>
      </c>
      <c r="BE478" s="263">
        <f>IFERROR(IF(VLOOKUP($D478,Listen!$A$2:$F$45,6,0)="Ja",BB478-MAX(BC478:BD478),BB478-BC478),0)</f>
        <v>0</v>
      </c>
    </row>
    <row r="479" spans="1:57" x14ac:dyDescent="0.25">
      <c r="A479" s="189">
        <v>475</v>
      </c>
      <c r="B479" s="135" t="str">
        <f>IF(AND(E479&lt;&gt;0,D479&lt;&gt;0,F479&lt;&gt;0),IF(C479&lt;&gt;0,CONCATENATE(C479,"-AGr",VLOOKUP(D479,Listen!$A$2:$D$45,4,FALSE),"-",E479,"-",F479,),CONCATENATE("AGr",VLOOKUP(D479,Listen!$A$2:$D$45,4,FALSE),"-",E479,"-",F479)),"keine vollständige ID")</f>
        <v>keine vollständige ID</v>
      </c>
      <c r="C479" s="126"/>
      <c r="D479" s="275"/>
      <c r="E479" s="33"/>
      <c r="F479" s="130"/>
      <c r="G479" s="16"/>
      <c r="H479" s="16"/>
      <c r="I479" s="16"/>
      <c r="J479" s="16"/>
      <c r="K479" s="16"/>
      <c r="L479" s="94">
        <f>IF(E479&gt;A_Stammdaten!$B$10,0,G479+H479-J479)</f>
        <v>0</v>
      </c>
      <c r="M479" s="16"/>
      <c r="N479" s="16"/>
      <c r="O479" s="16"/>
      <c r="P479" s="54">
        <f t="shared" si="168"/>
        <v>0</v>
      </c>
      <c r="Q479" s="33"/>
      <c r="R479" s="33"/>
      <c r="S479" s="33"/>
      <c r="T479" s="33"/>
      <c r="U479" s="33"/>
      <c r="V479" s="33"/>
      <c r="W479" s="55" t="str">
        <f t="shared" si="169"/>
        <v>-</v>
      </c>
      <c r="X479" s="55" t="str">
        <f t="shared" si="170"/>
        <v>-</v>
      </c>
      <c r="Y479" s="55">
        <f>IF(ISBLANK($D479),0,VLOOKUP($D479,Listen!$A$2:$C$45,2,FALSE))</f>
        <v>0</v>
      </c>
      <c r="Z479" s="55">
        <f>IF(ISBLANK($D479),0,VLOOKUP($D479,Listen!$A$2:$C$45,3,FALSE))</f>
        <v>0</v>
      </c>
      <c r="AA479" s="45">
        <f t="shared" si="192"/>
        <v>0</v>
      </c>
      <c r="AB479" s="45">
        <f t="shared" si="192"/>
        <v>0</v>
      </c>
      <c r="AC479" s="45">
        <f>IFERROR(IF(OR($R479&lt;&gt;"Ja",VLOOKUP($D479,Listen!$A$2:$F$45,5,0)="Nein",E479&lt;IF(D479="LNG Anbindungsanlagen gemäß separater Festlegung",2022,2023)),$Y479,$W479),0)</f>
        <v>0</v>
      </c>
      <c r="AD479" s="45">
        <f>IFERROR(IF(OR($R479&lt;&gt;"Ja",VLOOKUP($D479,Listen!$A$2:$F$45,5,0)="Nein",E479&lt;IF(D479="LNG Anbindungsanlagen gemäß separater Festlegung",2022,2023)),$Y479,$W479),0)</f>
        <v>0</v>
      </c>
      <c r="AE479" s="45">
        <f>IFERROR(IF(OR($S479&lt;&gt;"Ja",VLOOKUP($D479,Listen!$A$2:$F$45,6,0)="Nein"),$Y479,$X479),0)</f>
        <v>0</v>
      </c>
      <c r="AF479" s="45">
        <f>IFERROR(IF(OR($S479&lt;&gt;"Ja",VLOOKUP($D479,Listen!$A$2:$F$45,6,0)="Nein"),$Y479,$X479),0)</f>
        <v>0</v>
      </c>
      <c r="AG479" s="45">
        <f>IFERROR(IF(OR($S479&lt;&gt;"Ja",VLOOKUP($D479,Listen!$A$2:$F$45,6,0)="Nein"),$Y479,$X479),0)</f>
        <v>0</v>
      </c>
      <c r="AH479" s="47">
        <f t="shared" si="182"/>
        <v>0</v>
      </c>
      <c r="AI479" s="122">
        <f>IFERROR(IF(VLOOKUP($D479,Listen!$A$2:$F$45,6,0)="Ja",MAX(BC479:BD479),D_SAV!$BC479),0)</f>
        <v>0</v>
      </c>
      <c r="AJ479" s="47">
        <f t="shared" si="183"/>
        <v>0</v>
      </c>
      <c r="AL479" s="262">
        <f t="shared" si="184"/>
        <v>0</v>
      </c>
      <c r="AM479" s="129">
        <f t="shared" si="171"/>
        <v>0</v>
      </c>
      <c r="AN479" s="263">
        <f t="shared" si="185"/>
        <v>0</v>
      </c>
      <c r="AO479" s="262">
        <f t="shared" si="172"/>
        <v>0</v>
      </c>
      <c r="AP479" s="129">
        <f t="shared" si="173"/>
        <v>0</v>
      </c>
      <c r="AQ479" s="263">
        <f t="shared" si="186"/>
        <v>0</v>
      </c>
      <c r="AR479" s="262">
        <f t="shared" si="174"/>
        <v>0</v>
      </c>
      <c r="AS479" s="129">
        <f t="shared" si="175"/>
        <v>0</v>
      </c>
      <c r="AT479" s="263">
        <f t="shared" si="187"/>
        <v>0</v>
      </c>
      <c r="AU479" s="262">
        <f t="shared" si="176"/>
        <v>0</v>
      </c>
      <c r="AV479" s="129">
        <f t="shared" si="177"/>
        <v>0</v>
      </c>
      <c r="AW479" s="263">
        <f t="shared" si="188"/>
        <v>0</v>
      </c>
      <c r="AX479" s="262">
        <f t="shared" si="178"/>
        <v>0</v>
      </c>
      <c r="AY479" s="129">
        <f t="shared" si="179"/>
        <v>0</v>
      </c>
      <c r="AZ479" s="129">
        <f t="shared" si="189"/>
        <v>0</v>
      </c>
      <c r="BA479" s="263">
        <f>IFERROR(IF(VLOOKUP($D479,Listen!$A$2:$F$45,6,0)="Ja",AX479-MAX(AY479:AZ479),AX479-AY479),0)</f>
        <v>0</v>
      </c>
      <c r="BB479" s="262">
        <f t="shared" si="190"/>
        <v>0</v>
      </c>
      <c r="BC479" s="129">
        <f t="shared" si="180"/>
        <v>0</v>
      </c>
      <c r="BD479" s="129">
        <f t="shared" si="191"/>
        <v>0</v>
      </c>
      <c r="BE479" s="263">
        <f>IFERROR(IF(VLOOKUP($D479,Listen!$A$2:$F$45,6,0)="Ja",BB479-MAX(BC479:BD479),BB479-BC479),0)</f>
        <v>0</v>
      </c>
    </row>
    <row r="480" spans="1:57" x14ac:dyDescent="0.25">
      <c r="A480" s="189">
        <v>476</v>
      </c>
      <c r="B480" s="135" t="str">
        <f>IF(AND(E480&lt;&gt;0,D480&lt;&gt;0,F480&lt;&gt;0),IF(C480&lt;&gt;0,CONCATENATE(C480,"-AGr",VLOOKUP(D480,Listen!$A$2:$D$45,4,FALSE),"-",E480,"-",F480,),CONCATENATE("AGr",VLOOKUP(D480,Listen!$A$2:$D$45,4,FALSE),"-",E480,"-",F480)),"keine vollständige ID")</f>
        <v>keine vollständige ID</v>
      </c>
      <c r="C480" s="126"/>
      <c r="D480" s="275"/>
      <c r="E480" s="33"/>
      <c r="F480" s="130"/>
      <c r="G480" s="16"/>
      <c r="H480" s="16"/>
      <c r="I480" s="16"/>
      <c r="J480" s="16"/>
      <c r="K480" s="16"/>
      <c r="L480" s="94">
        <f>IF(E480&gt;A_Stammdaten!$B$10,0,G480+H480-J480)</f>
        <v>0</v>
      </c>
      <c r="M480" s="16"/>
      <c r="N480" s="16"/>
      <c r="O480" s="16"/>
      <c r="P480" s="54">
        <f t="shared" si="168"/>
        <v>0</v>
      </c>
      <c r="Q480" s="33"/>
      <c r="R480" s="33"/>
      <c r="S480" s="33"/>
      <c r="T480" s="33"/>
      <c r="U480" s="33"/>
      <c r="V480" s="33"/>
      <c r="W480" s="55" t="str">
        <f t="shared" si="169"/>
        <v>-</v>
      </c>
      <c r="X480" s="55" t="str">
        <f t="shared" si="170"/>
        <v>-</v>
      </c>
      <c r="Y480" s="55">
        <f>IF(ISBLANK($D480),0,VLOOKUP($D480,Listen!$A$2:$C$45,2,FALSE))</f>
        <v>0</v>
      </c>
      <c r="Z480" s="55">
        <f>IF(ISBLANK($D480),0,VLOOKUP($D480,Listen!$A$2:$C$45,3,FALSE))</f>
        <v>0</v>
      </c>
      <c r="AA480" s="45">
        <f t="shared" si="192"/>
        <v>0</v>
      </c>
      <c r="AB480" s="45">
        <f t="shared" si="192"/>
        <v>0</v>
      </c>
      <c r="AC480" s="45">
        <f>IFERROR(IF(OR($R480&lt;&gt;"Ja",VLOOKUP($D480,Listen!$A$2:$F$45,5,0)="Nein",E480&lt;IF(D480="LNG Anbindungsanlagen gemäß separater Festlegung",2022,2023)),$Y480,$W480),0)</f>
        <v>0</v>
      </c>
      <c r="AD480" s="45">
        <f>IFERROR(IF(OR($R480&lt;&gt;"Ja",VLOOKUP($D480,Listen!$A$2:$F$45,5,0)="Nein",E480&lt;IF(D480="LNG Anbindungsanlagen gemäß separater Festlegung",2022,2023)),$Y480,$W480),0)</f>
        <v>0</v>
      </c>
      <c r="AE480" s="45">
        <f>IFERROR(IF(OR($S480&lt;&gt;"Ja",VLOOKUP($D480,Listen!$A$2:$F$45,6,0)="Nein"),$Y480,$X480),0)</f>
        <v>0</v>
      </c>
      <c r="AF480" s="45">
        <f>IFERROR(IF(OR($S480&lt;&gt;"Ja",VLOOKUP($D480,Listen!$A$2:$F$45,6,0)="Nein"),$Y480,$X480),0)</f>
        <v>0</v>
      </c>
      <c r="AG480" s="45">
        <f>IFERROR(IF(OR($S480&lt;&gt;"Ja",VLOOKUP($D480,Listen!$A$2:$F$45,6,0)="Nein"),$Y480,$X480),0)</f>
        <v>0</v>
      </c>
      <c r="AH480" s="47">
        <f t="shared" si="182"/>
        <v>0</v>
      </c>
      <c r="AI480" s="122">
        <f>IFERROR(IF(VLOOKUP($D480,Listen!$A$2:$F$45,6,0)="Ja",MAX(BC480:BD480),D_SAV!$BC480),0)</f>
        <v>0</v>
      </c>
      <c r="AJ480" s="47">
        <f t="shared" si="183"/>
        <v>0</v>
      </c>
      <c r="AL480" s="262">
        <f t="shared" si="184"/>
        <v>0</v>
      </c>
      <c r="AM480" s="129">
        <f t="shared" si="171"/>
        <v>0</v>
      </c>
      <c r="AN480" s="263">
        <f t="shared" si="185"/>
        <v>0</v>
      </c>
      <c r="AO480" s="262">
        <f t="shared" si="172"/>
        <v>0</v>
      </c>
      <c r="AP480" s="129">
        <f t="shared" si="173"/>
        <v>0</v>
      </c>
      <c r="AQ480" s="263">
        <f t="shared" si="186"/>
        <v>0</v>
      </c>
      <c r="AR480" s="262">
        <f t="shared" si="174"/>
        <v>0</v>
      </c>
      <c r="AS480" s="129">
        <f t="shared" si="175"/>
        <v>0</v>
      </c>
      <c r="AT480" s="263">
        <f t="shared" si="187"/>
        <v>0</v>
      </c>
      <c r="AU480" s="262">
        <f t="shared" si="176"/>
        <v>0</v>
      </c>
      <c r="AV480" s="129">
        <f t="shared" si="177"/>
        <v>0</v>
      </c>
      <c r="AW480" s="263">
        <f t="shared" si="188"/>
        <v>0</v>
      </c>
      <c r="AX480" s="262">
        <f t="shared" si="178"/>
        <v>0</v>
      </c>
      <c r="AY480" s="129">
        <f t="shared" si="179"/>
        <v>0</v>
      </c>
      <c r="AZ480" s="129">
        <f t="shared" si="189"/>
        <v>0</v>
      </c>
      <c r="BA480" s="263">
        <f>IFERROR(IF(VLOOKUP($D480,Listen!$A$2:$F$45,6,0)="Ja",AX480-MAX(AY480:AZ480),AX480-AY480),0)</f>
        <v>0</v>
      </c>
      <c r="BB480" s="262">
        <f t="shared" si="190"/>
        <v>0</v>
      </c>
      <c r="BC480" s="129">
        <f t="shared" si="180"/>
        <v>0</v>
      </c>
      <c r="BD480" s="129">
        <f t="shared" si="191"/>
        <v>0</v>
      </c>
      <c r="BE480" s="263">
        <f>IFERROR(IF(VLOOKUP($D480,Listen!$A$2:$F$45,6,0)="Ja",BB480-MAX(BC480:BD480),BB480-BC480),0)</f>
        <v>0</v>
      </c>
    </row>
    <row r="481" spans="1:57" x14ac:dyDescent="0.25">
      <c r="A481" s="189">
        <v>477</v>
      </c>
      <c r="B481" s="135" t="str">
        <f>IF(AND(E481&lt;&gt;0,D481&lt;&gt;0,F481&lt;&gt;0),IF(C481&lt;&gt;0,CONCATENATE(C481,"-AGr",VLOOKUP(D481,Listen!$A$2:$D$45,4,FALSE),"-",E481,"-",F481,),CONCATENATE("AGr",VLOOKUP(D481,Listen!$A$2:$D$45,4,FALSE),"-",E481,"-",F481)),"keine vollständige ID")</f>
        <v>keine vollständige ID</v>
      </c>
      <c r="C481" s="126"/>
      <c r="D481" s="275"/>
      <c r="E481" s="33"/>
      <c r="F481" s="130"/>
      <c r="G481" s="16"/>
      <c r="H481" s="16"/>
      <c r="I481" s="16"/>
      <c r="J481" s="16"/>
      <c r="K481" s="16"/>
      <c r="L481" s="94">
        <f>IF(E481&gt;A_Stammdaten!$B$10,0,G481+H481-J481)</f>
        <v>0</v>
      </c>
      <c r="M481" s="16"/>
      <c r="N481" s="16"/>
      <c r="O481" s="16"/>
      <c r="P481" s="54">
        <f t="shared" si="168"/>
        <v>0</v>
      </c>
      <c r="Q481" s="33"/>
      <c r="R481" s="33"/>
      <c r="S481" s="33"/>
      <c r="T481" s="33"/>
      <c r="U481" s="33"/>
      <c r="V481" s="33"/>
      <c r="W481" s="55" t="str">
        <f t="shared" si="169"/>
        <v>-</v>
      </c>
      <c r="X481" s="55" t="str">
        <f t="shared" si="170"/>
        <v>-</v>
      </c>
      <c r="Y481" s="55">
        <f>IF(ISBLANK($D481),0,VLOOKUP($D481,Listen!$A$2:$C$45,2,FALSE))</f>
        <v>0</v>
      </c>
      <c r="Z481" s="55">
        <f>IF(ISBLANK($D481),0,VLOOKUP($D481,Listen!$A$2:$C$45,3,FALSE))</f>
        <v>0</v>
      </c>
      <c r="AA481" s="45">
        <f t="shared" si="192"/>
        <v>0</v>
      </c>
      <c r="AB481" s="45">
        <f t="shared" si="192"/>
        <v>0</v>
      </c>
      <c r="AC481" s="45">
        <f>IFERROR(IF(OR($R481&lt;&gt;"Ja",VLOOKUP($D481,Listen!$A$2:$F$45,5,0)="Nein",E481&lt;IF(D481="LNG Anbindungsanlagen gemäß separater Festlegung",2022,2023)),$Y481,$W481),0)</f>
        <v>0</v>
      </c>
      <c r="AD481" s="45">
        <f>IFERROR(IF(OR($R481&lt;&gt;"Ja",VLOOKUP($D481,Listen!$A$2:$F$45,5,0)="Nein",E481&lt;IF(D481="LNG Anbindungsanlagen gemäß separater Festlegung",2022,2023)),$Y481,$W481),0)</f>
        <v>0</v>
      </c>
      <c r="AE481" s="45">
        <f>IFERROR(IF(OR($S481&lt;&gt;"Ja",VLOOKUP($D481,Listen!$A$2:$F$45,6,0)="Nein"),$Y481,$X481),0)</f>
        <v>0</v>
      </c>
      <c r="AF481" s="45">
        <f>IFERROR(IF(OR($S481&lt;&gt;"Ja",VLOOKUP($D481,Listen!$A$2:$F$45,6,0)="Nein"),$Y481,$X481),0)</f>
        <v>0</v>
      </c>
      <c r="AG481" s="45">
        <f>IFERROR(IF(OR($S481&lt;&gt;"Ja",VLOOKUP($D481,Listen!$A$2:$F$45,6,0)="Nein"),$Y481,$X481),0)</f>
        <v>0</v>
      </c>
      <c r="AH481" s="47">
        <f t="shared" si="182"/>
        <v>0</v>
      </c>
      <c r="AI481" s="122">
        <f>IFERROR(IF(VLOOKUP($D481,Listen!$A$2:$F$45,6,0)="Ja",MAX(BC481:BD481),D_SAV!$BC481),0)</f>
        <v>0</v>
      </c>
      <c r="AJ481" s="47">
        <f t="shared" si="183"/>
        <v>0</v>
      </c>
      <c r="AL481" s="262">
        <f t="shared" si="184"/>
        <v>0</v>
      </c>
      <c r="AM481" s="129">
        <f t="shared" si="171"/>
        <v>0</v>
      </c>
      <c r="AN481" s="263">
        <f t="shared" si="185"/>
        <v>0</v>
      </c>
      <c r="AO481" s="262">
        <f t="shared" si="172"/>
        <v>0</v>
      </c>
      <c r="AP481" s="129">
        <f t="shared" si="173"/>
        <v>0</v>
      </c>
      <c r="AQ481" s="263">
        <f t="shared" si="186"/>
        <v>0</v>
      </c>
      <c r="AR481" s="262">
        <f t="shared" si="174"/>
        <v>0</v>
      </c>
      <c r="AS481" s="129">
        <f t="shared" si="175"/>
        <v>0</v>
      </c>
      <c r="AT481" s="263">
        <f t="shared" si="187"/>
        <v>0</v>
      </c>
      <c r="AU481" s="262">
        <f t="shared" si="176"/>
        <v>0</v>
      </c>
      <c r="AV481" s="129">
        <f t="shared" si="177"/>
        <v>0</v>
      </c>
      <c r="AW481" s="263">
        <f t="shared" si="188"/>
        <v>0</v>
      </c>
      <c r="AX481" s="262">
        <f t="shared" si="178"/>
        <v>0</v>
      </c>
      <c r="AY481" s="129">
        <f t="shared" si="179"/>
        <v>0</v>
      </c>
      <c r="AZ481" s="129">
        <f t="shared" si="189"/>
        <v>0</v>
      </c>
      <c r="BA481" s="263">
        <f>IFERROR(IF(VLOOKUP($D481,Listen!$A$2:$F$45,6,0)="Ja",AX481-MAX(AY481:AZ481),AX481-AY481),0)</f>
        <v>0</v>
      </c>
      <c r="BB481" s="262">
        <f t="shared" si="190"/>
        <v>0</v>
      </c>
      <c r="BC481" s="129">
        <f t="shared" si="180"/>
        <v>0</v>
      </c>
      <c r="BD481" s="129">
        <f t="shared" si="191"/>
        <v>0</v>
      </c>
      <c r="BE481" s="263">
        <f>IFERROR(IF(VLOOKUP($D481,Listen!$A$2:$F$45,6,0)="Ja",BB481-MAX(BC481:BD481),BB481-BC481),0)</f>
        <v>0</v>
      </c>
    </row>
    <row r="482" spans="1:57" x14ac:dyDescent="0.25">
      <c r="A482" s="189">
        <v>478</v>
      </c>
      <c r="B482" s="135" t="str">
        <f>IF(AND(E482&lt;&gt;0,D482&lt;&gt;0,F482&lt;&gt;0),IF(C482&lt;&gt;0,CONCATENATE(C482,"-AGr",VLOOKUP(D482,Listen!$A$2:$D$45,4,FALSE),"-",E482,"-",F482,),CONCATENATE("AGr",VLOOKUP(D482,Listen!$A$2:$D$45,4,FALSE),"-",E482,"-",F482)),"keine vollständige ID")</f>
        <v>keine vollständige ID</v>
      </c>
      <c r="C482" s="126"/>
      <c r="D482" s="275"/>
      <c r="E482" s="33"/>
      <c r="F482" s="130"/>
      <c r="G482" s="16"/>
      <c r="H482" s="16"/>
      <c r="I482" s="16"/>
      <c r="J482" s="16"/>
      <c r="K482" s="16"/>
      <c r="L482" s="94">
        <f>IF(E482&gt;A_Stammdaten!$B$10,0,G482+H482-J482)</f>
        <v>0</v>
      </c>
      <c r="M482" s="16"/>
      <c r="N482" s="16"/>
      <c r="O482" s="16"/>
      <c r="P482" s="54">
        <f t="shared" si="168"/>
        <v>0</v>
      </c>
      <c r="Q482" s="33"/>
      <c r="R482" s="33"/>
      <c r="S482" s="33"/>
      <c r="T482" s="33"/>
      <c r="U482" s="33"/>
      <c r="V482" s="33"/>
      <c r="W482" s="55" t="str">
        <f t="shared" si="169"/>
        <v>-</v>
      </c>
      <c r="X482" s="55" t="str">
        <f t="shared" si="170"/>
        <v>-</v>
      </c>
      <c r="Y482" s="55">
        <f>IF(ISBLANK($D482),0,VLOOKUP($D482,Listen!$A$2:$C$45,2,FALSE))</f>
        <v>0</v>
      </c>
      <c r="Z482" s="55">
        <f>IF(ISBLANK($D482),0,VLOOKUP($D482,Listen!$A$2:$C$45,3,FALSE))</f>
        <v>0</v>
      </c>
      <c r="AA482" s="45">
        <f t="shared" si="192"/>
        <v>0</v>
      </c>
      <c r="AB482" s="45">
        <f t="shared" si="192"/>
        <v>0</v>
      </c>
      <c r="AC482" s="45">
        <f>IFERROR(IF(OR($R482&lt;&gt;"Ja",VLOOKUP($D482,Listen!$A$2:$F$45,5,0)="Nein",E482&lt;IF(D482="LNG Anbindungsanlagen gemäß separater Festlegung",2022,2023)),$Y482,$W482),0)</f>
        <v>0</v>
      </c>
      <c r="AD482" s="45">
        <f>IFERROR(IF(OR($R482&lt;&gt;"Ja",VLOOKUP($D482,Listen!$A$2:$F$45,5,0)="Nein",E482&lt;IF(D482="LNG Anbindungsanlagen gemäß separater Festlegung",2022,2023)),$Y482,$W482),0)</f>
        <v>0</v>
      </c>
      <c r="AE482" s="45">
        <f>IFERROR(IF(OR($S482&lt;&gt;"Ja",VLOOKUP($D482,Listen!$A$2:$F$45,6,0)="Nein"),$Y482,$X482),0)</f>
        <v>0</v>
      </c>
      <c r="AF482" s="45">
        <f>IFERROR(IF(OR($S482&lt;&gt;"Ja",VLOOKUP($D482,Listen!$A$2:$F$45,6,0)="Nein"),$Y482,$X482),0)</f>
        <v>0</v>
      </c>
      <c r="AG482" s="45">
        <f>IFERROR(IF(OR($S482&lt;&gt;"Ja",VLOOKUP($D482,Listen!$A$2:$F$45,6,0)="Nein"),$Y482,$X482),0)</f>
        <v>0</v>
      </c>
      <c r="AH482" s="47">
        <f t="shared" si="182"/>
        <v>0</v>
      </c>
      <c r="AI482" s="122">
        <f>IFERROR(IF(VLOOKUP($D482,Listen!$A$2:$F$45,6,0)="Ja",MAX(BC482:BD482),D_SAV!$BC482),0)</f>
        <v>0</v>
      </c>
      <c r="AJ482" s="47">
        <f t="shared" si="183"/>
        <v>0</v>
      </c>
      <c r="AL482" s="262">
        <f t="shared" si="184"/>
        <v>0</v>
      </c>
      <c r="AM482" s="129">
        <f t="shared" si="171"/>
        <v>0</v>
      </c>
      <c r="AN482" s="263">
        <f t="shared" si="185"/>
        <v>0</v>
      </c>
      <c r="AO482" s="262">
        <f t="shared" si="172"/>
        <v>0</v>
      </c>
      <c r="AP482" s="129">
        <f t="shared" si="173"/>
        <v>0</v>
      </c>
      <c r="AQ482" s="263">
        <f t="shared" si="186"/>
        <v>0</v>
      </c>
      <c r="AR482" s="262">
        <f t="shared" si="174"/>
        <v>0</v>
      </c>
      <c r="AS482" s="129">
        <f t="shared" si="175"/>
        <v>0</v>
      </c>
      <c r="AT482" s="263">
        <f t="shared" si="187"/>
        <v>0</v>
      </c>
      <c r="AU482" s="262">
        <f t="shared" si="176"/>
        <v>0</v>
      </c>
      <c r="AV482" s="129">
        <f t="shared" si="177"/>
        <v>0</v>
      </c>
      <c r="AW482" s="263">
        <f t="shared" si="188"/>
        <v>0</v>
      </c>
      <c r="AX482" s="262">
        <f t="shared" si="178"/>
        <v>0</v>
      </c>
      <c r="AY482" s="129">
        <f t="shared" si="179"/>
        <v>0</v>
      </c>
      <c r="AZ482" s="129">
        <f t="shared" si="189"/>
        <v>0</v>
      </c>
      <c r="BA482" s="263">
        <f>IFERROR(IF(VLOOKUP($D482,Listen!$A$2:$F$45,6,0)="Ja",AX482-MAX(AY482:AZ482),AX482-AY482),0)</f>
        <v>0</v>
      </c>
      <c r="BB482" s="262">
        <f t="shared" si="190"/>
        <v>0</v>
      </c>
      <c r="BC482" s="129">
        <f t="shared" si="180"/>
        <v>0</v>
      </c>
      <c r="BD482" s="129">
        <f t="shared" si="191"/>
        <v>0</v>
      </c>
      <c r="BE482" s="263">
        <f>IFERROR(IF(VLOOKUP($D482,Listen!$A$2:$F$45,6,0)="Ja",BB482-MAX(BC482:BD482),BB482-BC482),0)</f>
        <v>0</v>
      </c>
    </row>
    <row r="483" spans="1:57" x14ac:dyDescent="0.25">
      <c r="A483" s="189">
        <v>479</v>
      </c>
      <c r="B483" s="135" t="str">
        <f>IF(AND(E483&lt;&gt;0,D483&lt;&gt;0,F483&lt;&gt;0),IF(C483&lt;&gt;0,CONCATENATE(C483,"-AGr",VLOOKUP(D483,Listen!$A$2:$D$45,4,FALSE),"-",E483,"-",F483,),CONCATENATE("AGr",VLOOKUP(D483,Listen!$A$2:$D$45,4,FALSE),"-",E483,"-",F483)),"keine vollständige ID")</f>
        <v>keine vollständige ID</v>
      </c>
      <c r="C483" s="126"/>
      <c r="D483" s="275"/>
      <c r="E483" s="33"/>
      <c r="F483" s="130"/>
      <c r="G483" s="16"/>
      <c r="H483" s="16"/>
      <c r="I483" s="16"/>
      <c r="J483" s="16"/>
      <c r="K483" s="16"/>
      <c r="L483" s="94">
        <f>IF(E483&gt;A_Stammdaten!$B$10,0,G483+H483-J483)</f>
        <v>0</v>
      </c>
      <c r="M483" s="16"/>
      <c r="N483" s="16"/>
      <c r="O483" s="16"/>
      <c r="P483" s="54">
        <f t="shared" si="168"/>
        <v>0</v>
      </c>
      <c r="Q483" s="33"/>
      <c r="R483" s="33"/>
      <c r="S483" s="33"/>
      <c r="T483" s="33"/>
      <c r="U483" s="33"/>
      <c r="V483" s="33"/>
      <c r="W483" s="55" t="str">
        <f t="shared" si="169"/>
        <v>-</v>
      </c>
      <c r="X483" s="55" t="str">
        <f t="shared" si="170"/>
        <v>-</v>
      </c>
      <c r="Y483" s="55">
        <f>IF(ISBLANK($D483),0,VLOOKUP($D483,Listen!$A$2:$C$45,2,FALSE))</f>
        <v>0</v>
      </c>
      <c r="Z483" s="55">
        <f>IF(ISBLANK($D483),0,VLOOKUP($D483,Listen!$A$2:$C$45,3,FALSE))</f>
        <v>0</v>
      </c>
      <c r="AA483" s="45">
        <f t="shared" si="192"/>
        <v>0</v>
      </c>
      <c r="AB483" s="45">
        <f t="shared" si="192"/>
        <v>0</v>
      </c>
      <c r="AC483" s="45">
        <f>IFERROR(IF(OR($R483&lt;&gt;"Ja",VLOOKUP($D483,Listen!$A$2:$F$45,5,0)="Nein",E483&lt;IF(D483="LNG Anbindungsanlagen gemäß separater Festlegung",2022,2023)),$Y483,$W483),0)</f>
        <v>0</v>
      </c>
      <c r="AD483" s="45">
        <f>IFERROR(IF(OR($R483&lt;&gt;"Ja",VLOOKUP($D483,Listen!$A$2:$F$45,5,0)="Nein",E483&lt;IF(D483="LNG Anbindungsanlagen gemäß separater Festlegung",2022,2023)),$Y483,$W483),0)</f>
        <v>0</v>
      </c>
      <c r="AE483" s="45">
        <f>IFERROR(IF(OR($S483&lt;&gt;"Ja",VLOOKUP($D483,Listen!$A$2:$F$45,6,0)="Nein"),$Y483,$X483),0)</f>
        <v>0</v>
      </c>
      <c r="AF483" s="45">
        <f>IFERROR(IF(OR($S483&lt;&gt;"Ja",VLOOKUP($D483,Listen!$A$2:$F$45,6,0)="Nein"),$Y483,$X483),0)</f>
        <v>0</v>
      </c>
      <c r="AG483" s="45">
        <f>IFERROR(IF(OR($S483&lt;&gt;"Ja",VLOOKUP($D483,Listen!$A$2:$F$45,6,0)="Nein"),$Y483,$X483),0)</f>
        <v>0</v>
      </c>
      <c r="AH483" s="47">
        <f t="shared" si="182"/>
        <v>0</v>
      </c>
      <c r="AI483" s="122">
        <f>IFERROR(IF(VLOOKUP($D483,Listen!$A$2:$F$45,6,0)="Ja",MAX(BC483:BD483),D_SAV!$BC483),0)</f>
        <v>0</v>
      </c>
      <c r="AJ483" s="47">
        <f t="shared" si="183"/>
        <v>0</v>
      </c>
      <c r="AL483" s="262">
        <f t="shared" si="184"/>
        <v>0</v>
      </c>
      <c r="AM483" s="129">
        <f t="shared" si="171"/>
        <v>0</v>
      </c>
      <c r="AN483" s="263">
        <f t="shared" si="185"/>
        <v>0</v>
      </c>
      <c r="AO483" s="262">
        <f t="shared" si="172"/>
        <v>0</v>
      </c>
      <c r="AP483" s="129">
        <f t="shared" si="173"/>
        <v>0</v>
      </c>
      <c r="AQ483" s="263">
        <f t="shared" si="186"/>
        <v>0</v>
      </c>
      <c r="AR483" s="262">
        <f t="shared" si="174"/>
        <v>0</v>
      </c>
      <c r="AS483" s="129">
        <f t="shared" si="175"/>
        <v>0</v>
      </c>
      <c r="AT483" s="263">
        <f t="shared" si="187"/>
        <v>0</v>
      </c>
      <c r="AU483" s="262">
        <f t="shared" si="176"/>
        <v>0</v>
      </c>
      <c r="AV483" s="129">
        <f t="shared" si="177"/>
        <v>0</v>
      </c>
      <c r="AW483" s="263">
        <f t="shared" si="188"/>
        <v>0</v>
      </c>
      <c r="AX483" s="262">
        <f t="shared" si="178"/>
        <v>0</v>
      </c>
      <c r="AY483" s="129">
        <f t="shared" si="179"/>
        <v>0</v>
      </c>
      <c r="AZ483" s="129">
        <f t="shared" si="189"/>
        <v>0</v>
      </c>
      <c r="BA483" s="263">
        <f>IFERROR(IF(VLOOKUP($D483,Listen!$A$2:$F$45,6,0)="Ja",AX483-MAX(AY483:AZ483),AX483-AY483),0)</f>
        <v>0</v>
      </c>
      <c r="BB483" s="262">
        <f t="shared" si="190"/>
        <v>0</v>
      </c>
      <c r="BC483" s="129">
        <f t="shared" si="180"/>
        <v>0</v>
      </c>
      <c r="BD483" s="129">
        <f t="shared" si="191"/>
        <v>0</v>
      </c>
      <c r="BE483" s="263">
        <f>IFERROR(IF(VLOOKUP($D483,Listen!$A$2:$F$45,6,0)="Ja",BB483-MAX(BC483:BD483),BB483-BC483),0)</f>
        <v>0</v>
      </c>
    </row>
    <row r="484" spans="1:57" x14ac:dyDescent="0.25">
      <c r="A484" s="189">
        <v>480</v>
      </c>
      <c r="B484" s="135" t="str">
        <f>IF(AND(E484&lt;&gt;0,D484&lt;&gt;0,F484&lt;&gt;0),IF(C484&lt;&gt;0,CONCATENATE(C484,"-AGr",VLOOKUP(D484,Listen!$A$2:$D$45,4,FALSE),"-",E484,"-",F484,),CONCATENATE("AGr",VLOOKUP(D484,Listen!$A$2:$D$45,4,FALSE),"-",E484,"-",F484)),"keine vollständige ID")</f>
        <v>keine vollständige ID</v>
      </c>
      <c r="C484" s="126"/>
      <c r="D484" s="275"/>
      <c r="E484" s="33"/>
      <c r="F484" s="130"/>
      <c r="G484" s="16"/>
      <c r="H484" s="16"/>
      <c r="I484" s="16"/>
      <c r="J484" s="16"/>
      <c r="K484" s="16"/>
      <c r="L484" s="94">
        <f>IF(E484&gt;A_Stammdaten!$B$10,0,G484+H484-J484)</f>
        <v>0</v>
      </c>
      <c r="M484" s="16"/>
      <c r="N484" s="16"/>
      <c r="O484" s="16"/>
      <c r="P484" s="54">
        <f t="shared" si="168"/>
        <v>0</v>
      </c>
      <c r="Q484" s="33"/>
      <c r="R484" s="33"/>
      <c r="S484" s="33"/>
      <c r="T484" s="33"/>
      <c r="U484" s="33"/>
      <c r="V484" s="33"/>
      <c r="W484" s="55" t="str">
        <f t="shared" si="169"/>
        <v>-</v>
      </c>
      <c r="X484" s="55" t="str">
        <f t="shared" si="170"/>
        <v>-</v>
      </c>
      <c r="Y484" s="55">
        <f>IF(ISBLANK($D484),0,VLOOKUP($D484,Listen!$A$2:$C$45,2,FALSE))</f>
        <v>0</v>
      </c>
      <c r="Z484" s="55">
        <f>IF(ISBLANK($D484),0,VLOOKUP($D484,Listen!$A$2:$C$45,3,FALSE))</f>
        <v>0</v>
      </c>
      <c r="AA484" s="45">
        <f t="shared" si="192"/>
        <v>0</v>
      </c>
      <c r="AB484" s="45">
        <f t="shared" si="192"/>
        <v>0</v>
      </c>
      <c r="AC484" s="45">
        <f>IFERROR(IF(OR($R484&lt;&gt;"Ja",VLOOKUP($D484,Listen!$A$2:$F$45,5,0)="Nein",E484&lt;IF(D484="LNG Anbindungsanlagen gemäß separater Festlegung",2022,2023)),$Y484,$W484),0)</f>
        <v>0</v>
      </c>
      <c r="AD484" s="45">
        <f>IFERROR(IF(OR($R484&lt;&gt;"Ja",VLOOKUP($D484,Listen!$A$2:$F$45,5,0)="Nein",E484&lt;IF(D484="LNG Anbindungsanlagen gemäß separater Festlegung",2022,2023)),$Y484,$W484),0)</f>
        <v>0</v>
      </c>
      <c r="AE484" s="45">
        <f>IFERROR(IF(OR($S484&lt;&gt;"Ja",VLOOKUP($D484,Listen!$A$2:$F$45,6,0)="Nein"),$Y484,$X484),0)</f>
        <v>0</v>
      </c>
      <c r="AF484" s="45">
        <f>IFERROR(IF(OR($S484&lt;&gt;"Ja",VLOOKUP($D484,Listen!$A$2:$F$45,6,0)="Nein"),$Y484,$X484),0)</f>
        <v>0</v>
      </c>
      <c r="AG484" s="45">
        <f>IFERROR(IF(OR($S484&lt;&gt;"Ja",VLOOKUP($D484,Listen!$A$2:$F$45,6,0)="Nein"),$Y484,$X484),0)</f>
        <v>0</v>
      </c>
      <c r="AH484" s="47">
        <f t="shared" si="182"/>
        <v>0</v>
      </c>
      <c r="AI484" s="122">
        <f>IFERROR(IF(VLOOKUP($D484,Listen!$A$2:$F$45,6,0)="Ja",MAX(BC484:BD484),D_SAV!$BC484),0)</f>
        <v>0</v>
      </c>
      <c r="AJ484" s="47">
        <f t="shared" si="183"/>
        <v>0</v>
      </c>
      <c r="AL484" s="262">
        <f t="shared" si="184"/>
        <v>0</v>
      </c>
      <c r="AM484" s="129">
        <f t="shared" si="171"/>
        <v>0</v>
      </c>
      <c r="AN484" s="263">
        <f t="shared" si="185"/>
        <v>0</v>
      </c>
      <c r="AO484" s="262">
        <f t="shared" si="172"/>
        <v>0</v>
      </c>
      <c r="AP484" s="129">
        <f t="shared" si="173"/>
        <v>0</v>
      </c>
      <c r="AQ484" s="263">
        <f t="shared" si="186"/>
        <v>0</v>
      </c>
      <c r="AR484" s="262">
        <f t="shared" si="174"/>
        <v>0</v>
      </c>
      <c r="AS484" s="129">
        <f t="shared" si="175"/>
        <v>0</v>
      </c>
      <c r="AT484" s="263">
        <f t="shared" si="187"/>
        <v>0</v>
      </c>
      <c r="AU484" s="262">
        <f t="shared" si="176"/>
        <v>0</v>
      </c>
      <c r="AV484" s="129">
        <f t="shared" si="177"/>
        <v>0</v>
      </c>
      <c r="AW484" s="263">
        <f t="shared" si="188"/>
        <v>0</v>
      </c>
      <c r="AX484" s="262">
        <f t="shared" si="178"/>
        <v>0</v>
      </c>
      <c r="AY484" s="129">
        <f t="shared" si="179"/>
        <v>0</v>
      </c>
      <c r="AZ484" s="129">
        <f t="shared" si="189"/>
        <v>0</v>
      </c>
      <c r="BA484" s="263">
        <f>IFERROR(IF(VLOOKUP($D484,Listen!$A$2:$F$45,6,0)="Ja",AX484-MAX(AY484:AZ484),AX484-AY484),0)</f>
        <v>0</v>
      </c>
      <c r="BB484" s="262">
        <f t="shared" si="190"/>
        <v>0</v>
      </c>
      <c r="BC484" s="129">
        <f t="shared" si="180"/>
        <v>0</v>
      </c>
      <c r="BD484" s="129">
        <f t="shared" si="191"/>
        <v>0</v>
      </c>
      <c r="BE484" s="263">
        <f>IFERROR(IF(VLOOKUP($D484,Listen!$A$2:$F$45,6,0)="Ja",BB484-MAX(BC484:BD484),BB484-BC484),0)</f>
        <v>0</v>
      </c>
    </row>
    <row r="485" spans="1:57" x14ac:dyDescent="0.25">
      <c r="A485" s="189">
        <v>481</v>
      </c>
      <c r="B485" s="135" t="str">
        <f>IF(AND(E485&lt;&gt;0,D485&lt;&gt;0,F485&lt;&gt;0),IF(C485&lt;&gt;0,CONCATENATE(C485,"-AGr",VLOOKUP(D485,Listen!$A$2:$D$45,4,FALSE),"-",E485,"-",F485,),CONCATENATE("AGr",VLOOKUP(D485,Listen!$A$2:$D$45,4,FALSE),"-",E485,"-",F485)),"keine vollständige ID")</f>
        <v>keine vollständige ID</v>
      </c>
      <c r="C485" s="126"/>
      <c r="D485" s="275"/>
      <c r="E485" s="33"/>
      <c r="F485" s="130"/>
      <c r="G485" s="16"/>
      <c r="H485" s="16"/>
      <c r="I485" s="16"/>
      <c r="J485" s="16"/>
      <c r="K485" s="16"/>
      <c r="L485" s="94">
        <f>IF(E485&gt;A_Stammdaten!$B$10,0,G485+H485-J485)</f>
        <v>0</v>
      </c>
      <c r="M485" s="16"/>
      <c r="N485" s="16"/>
      <c r="O485" s="16"/>
      <c r="P485" s="54">
        <f t="shared" si="168"/>
        <v>0</v>
      </c>
      <c r="Q485" s="33"/>
      <c r="R485" s="33"/>
      <c r="S485" s="33"/>
      <c r="T485" s="33"/>
      <c r="U485" s="33"/>
      <c r="V485" s="33"/>
      <c r="W485" s="55" t="str">
        <f t="shared" si="169"/>
        <v>-</v>
      </c>
      <c r="X485" s="55" t="str">
        <f t="shared" si="170"/>
        <v>-</v>
      </c>
      <c r="Y485" s="55">
        <f>IF(ISBLANK($D485),0,VLOOKUP($D485,Listen!$A$2:$C$45,2,FALSE))</f>
        <v>0</v>
      </c>
      <c r="Z485" s="55">
        <f>IF(ISBLANK($D485),0,VLOOKUP($D485,Listen!$A$2:$C$45,3,FALSE))</f>
        <v>0</v>
      </c>
      <c r="AA485" s="45">
        <f t="shared" si="192"/>
        <v>0</v>
      </c>
      <c r="AB485" s="45">
        <f t="shared" si="192"/>
        <v>0</v>
      </c>
      <c r="AC485" s="45">
        <f>IFERROR(IF(OR($R485&lt;&gt;"Ja",VLOOKUP($D485,Listen!$A$2:$F$45,5,0)="Nein",E485&lt;IF(D485="LNG Anbindungsanlagen gemäß separater Festlegung",2022,2023)),$Y485,$W485),0)</f>
        <v>0</v>
      </c>
      <c r="AD485" s="45">
        <f>IFERROR(IF(OR($R485&lt;&gt;"Ja",VLOOKUP($D485,Listen!$A$2:$F$45,5,0)="Nein",E485&lt;IF(D485="LNG Anbindungsanlagen gemäß separater Festlegung",2022,2023)),$Y485,$W485),0)</f>
        <v>0</v>
      </c>
      <c r="AE485" s="45">
        <f>IFERROR(IF(OR($S485&lt;&gt;"Ja",VLOOKUP($D485,Listen!$A$2:$F$45,6,0)="Nein"),$Y485,$X485),0)</f>
        <v>0</v>
      </c>
      <c r="AF485" s="45">
        <f>IFERROR(IF(OR($S485&lt;&gt;"Ja",VLOOKUP($D485,Listen!$A$2:$F$45,6,0)="Nein"),$Y485,$X485),0)</f>
        <v>0</v>
      </c>
      <c r="AG485" s="45">
        <f>IFERROR(IF(OR($S485&lt;&gt;"Ja",VLOOKUP($D485,Listen!$A$2:$F$45,6,0)="Nein"),$Y485,$X485),0)</f>
        <v>0</v>
      </c>
      <c r="AH485" s="47">
        <f t="shared" si="182"/>
        <v>0</v>
      </c>
      <c r="AI485" s="122">
        <f>IFERROR(IF(VLOOKUP($D485,Listen!$A$2:$F$45,6,0)="Ja",MAX(BC485:BD485),D_SAV!$BC485),0)</f>
        <v>0</v>
      </c>
      <c r="AJ485" s="47">
        <f t="shared" si="183"/>
        <v>0</v>
      </c>
      <c r="AL485" s="262">
        <f t="shared" si="184"/>
        <v>0</v>
      </c>
      <c r="AM485" s="129">
        <f t="shared" si="171"/>
        <v>0</v>
      </c>
      <c r="AN485" s="263">
        <f t="shared" si="185"/>
        <v>0</v>
      </c>
      <c r="AO485" s="262">
        <f t="shared" si="172"/>
        <v>0</v>
      </c>
      <c r="AP485" s="129">
        <f t="shared" si="173"/>
        <v>0</v>
      </c>
      <c r="AQ485" s="263">
        <f t="shared" si="186"/>
        <v>0</v>
      </c>
      <c r="AR485" s="262">
        <f t="shared" si="174"/>
        <v>0</v>
      </c>
      <c r="AS485" s="129">
        <f t="shared" si="175"/>
        <v>0</v>
      </c>
      <c r="AT485" s="263">
        <f t="shared" si="187"/>
        <v>0</v>
      </c>
      <c r="AU485" s="262">
        <f t="shared" si="176"/>
        <v>0</v>
      </c>
      <c r="AV485" s="129">
        <f t="shared" si="177"/>
        <v>0</v>
      </c>
      <c r="AW485" s="263">
        <f t="shared" si="188"/>
        <v>0</v>
      </c>
      <c r="AX485" s="262">
        <f t="shared" si="178"/>
        <v>0</v>
      </c>
      <c r="AY485" s="129">
        <f t="shared" si="179"/>
        <v>0</v>
      </c>
      <c r="AZ485" s="129">
        <f t="shared" si="189"/>
        <v>0</v>
      </c>
      <c r="BA485" s="263">
        <f>IFERROR(IF(VLOOKUP($D485,Listen!$A$2:$F$45,6,0)="Ja",AX485-MAX(AY485:AZ485),AX485-AY485),0)</f>
        <v>0</v>
      </c>
      <c r="BB485" s="262">
        <f t="shared" si="190"/>
        <v>0</v>
      </c>
      <c r="BC485" s="129">
        <f t="shared" si="180"/>
        <v>0</v>
      </c>
      <c r="BD485" s="129">
        <f t="shared" si="191"/>
        <v>0</v>
      </c>
      <c r="BE485" s="263">
        <f>IFERROR(IF(VLOOKUP($D485,Listen!$A$2:$F$45,6,0)="Ja",BB485-MAX(BC485:BD485),BB485-BC485),0)</f>
        <v>0</v>
      </c>
    </row>
    <row r="486" spans="1:57" x14ac:dyDescent="0.25">
      <c r="A486" s="189">
        <v>482</v>
      </c>
      <c r="B486" s="135" t="str">
        <f>IF(AND(E486&lt;&gt;0,D486&lt;&gt;0,F486&lt;&gt;0),IF(C486&lt;&gt;0,CONCATENATE(C486,"-AGr",VLOOKUP(D486,Listen!$A$2:$D$45,4,FALSE),"-",E486,"-",F486,),CONCATENATE("AGr",VLOOKUP(D486,Listen!$A$2:$D$45,4,FALSE),"-",E486,"-",F486)),"keine vollständige ID")</f>
        <v>keine vollständige ID</v>
      </c>
      <c r="C486" s="126"/>
      <c r="D486" s="275"/>
      <c r="E486" s="33"/>
      <c r="F486" s="130"/>
      <c r="G486" s="16"/>
      <c r="H486" s="16"/>
      <c r="I486" s="16"/>
      <c r="J486" s="16"/>
      <c r="K486" s="16"/>
      <c r="L486" s="94">
        <f>IF(E486&gt;A_Stammdaten!$B$10,0,G486+H486-J486)</f>
        <v>0</v>
      </c>
      <c r="M486" s="16"/>
      <c r="N486" s="16"/>
      <c r="O486" s="16"/>
      <c r="P486" s="54">
        <f t="shared" si="168"/>
        <v>0</v>
      </c>
      <c r="Q486" s="33"/>
      <c r="R486" s="33"/>
      <c r="S486" s="33"/>
      <c r="T486" s="33"/>
      <c r="U486" s="33"/>
      <c r="V486" s="33"/>
      <c r="W486" s="55" t="str">
        <f t="shared" si="169"/>
        <v>-</v>
      </c>
      <c r="X486" s="55" t="str">
        <f t="shared" si="170"/>
        <v>-</v>
      </c>
      <c r="Y486" s="55">
        <f>IF(ISBLANK($D486),0,VLOOKUP($D486,Listen!$A$2:$C$45,2,FALSE))</f>
        <v>0</v>
      </c>
      <c r="Z486" s="55">
        <f>IF(ISBLANK($D486),0,VLOOKUP($D486,Listen!$A$2:$C$45,3,FALSE))</f>
        <v>0</v>
      </c>
      <c r="AA486" s="45">
        <f t="shared" si="192"/>
        <v>0</v>
      </c>
      <c r="AB486" s="45">
        <f t="shared" si="192"/>
        <v>0</v>
      </c>
      <c r="AC486" s="45">
        <f>IFERROR(IF(OR($R486&lt;&gt;"Ja",VLOOKUP($D486,Listen!$A$2:$F$45,5,0)="Nein",E486&lt;IF(D486="LNG Anbindungsanlagen gemäß separater Festlegung",2022,2023)),$Y486,$W486),0)</f>
        <v>0</v>
      </c>
      <c r="AD486" s="45">
        <f>IFERROR(IF(OR($R486&lt;&gt;"Ja",VLOOKUP($D486,Listen!$A$2:$F$45,5,0)="Nein",E486&lt;IF(D486="LNG Anbindungsanlagen gemäß separater Festlegung",2022,2023)),$Y486,$W486),0)</f>
        <v>0</v>
      </c>
      <c r="AE486" s="45">
        <f>IFERROR(IF(OR($S486&lt;&gt;"Ja",VLOOKUP($D486,Listen!$A$2:$F$45,6,0)="Nein"),$Y486,$X486),0)</f>
        <v>0</v>
      </c>
      <c r="AF486" s="45">
        <f>IFERROR(IF(OR($S486&lt;&gt;"Ja",VLOOKUP($D486,Listen!$A$2:$F$45,6,0)="Nein"),$Y486,$X486),0)</f>
        <v>0</v>
      </c>
      <c r="AG486" s="45">
        <f>IFERROR(IF(OR($S486&lt;&gt;"Ja",VLOOKUP($D486,Listen!$A$2:$F$45,6,0)="Nein"),$Y486,$X486),0)</f>
        <v>0</v>
      </c>
      <c r="AH486" s="47">
        <f t="shared" si="182"/>
        <v>0</v>
      </c>
      <c r="AI486" s="122">
        <f>IFERROR(IF(VLOOKUP($D486,Listen!$A$2:$F$45,6,0)="Ja",MAX(BC486:BD486),D_SAV!$BC486),0)</f>
        <v>0</v>
      </c>
      <c r="AJ486" s="47">
        <f t="shared" si="183"/>
        <v>0</v>
      </c>
      <c r="AL486" s="262">
        <f t="shared" si="184"/>
        <v>0</v>
      </c>
      <c r="AM486" s="129">
        <f t="shared" si="171"/>
        <v>0</v>
      </c>
      <c r="AN486" s="263">
        <f t="shared" si="185"/>
        <v>0</v>
      </c>
      <c r="AO486" s="262">
        <f t="shared" si="172"/>
        <v>0</v>
      </c>
      <c r="AP486" s="129">
        <f t="shared" si="173"/>
        <v>0</v>
      </c>
      <c r="AQ486" s="263">
        <f t="shared" si="186"/>
        <v>0</v>
      </c>
      <c r="AR486" s="262">
        <f t="shared" si="174"/>
        <v>0</v>
      </c>
      <c r="AS486" s="129">
        <f t="shared" si="175"/>
        <v>0</v>
      </c>
      <c r="AT486" s="263">
        <f t="shared" si="187"/>
        <v>0</v>
      </c>
      <c r="AU486" s="262">
        <f t="shared" si="176"/>
        <v>0</v>
      </c>
      <c r="AV486" s="129">
        <f t="shared" si="177"/>
        <v>0</v>
      </c>
      <c r="AW486" s="263">
        <f t="shared" si="188"/>
        <v>0</v>
      </c>
      <c r="AX486" s="262">
        <f t="shared" si="178"/>
        <v>0</v>
      </c>
      <c r="AY486" s="129">
        <f t="shared" si="179"/>
        <v>0</v>
      </c>
      <c r="AZ486" s="129">
        <f t="shared" si="189"/>
        <v>0</v>
      </c>
      <c r="BA486" s="263">
        <f>IFERROR(IF(VLOOKUP($D486,Listen!$A$2:$F$45,6,0)="Ja",AX486-MAX(AY486:AZ486),AX486-AY486),0)</f>
        <v>0</v>
      </c>
      <c r="BB486" s="262">
        <f t="shared" si="190"/>
        <v>0</v>
      </c>
      <c r="BC486" s="129">
        <f t="shared" si="180"/>
        <v>0</v>
      </c>
      <c r="BD486" s="129">
        <f t="shared" si="191"/>
        <v>0</v>
      </c>
      <c r="BE486" s="263">
        <f>IFERROR(IF(VLOOKUP($D486,Listen!$A$2:$F$45,6,0)="Ja",BB486-MAX(BC486:BD486),BB486-BC486),0)</f>
        <v>0</v>
      </c>
    </row>
    <row r="487" spans="1:57" x14ac:dyDescent="0.25">
      <c r="A487" s="189">
        <v>483</v>
      </c>
      <c r="B487" s="135" t="str">
        <f>IF(AND(E487&lt;&gt;0,D487&lt;&gt;0,F487&lt;&gt;0),IF(C487&lt;&gt;0,CONCATENATE(C487,"-AGr",VLOOKUP(D487,Listen!$A$2:$D$45,4,FALSE),"-",E487,"-",F487,),CONCATENATE("AGr",VLOOKUP(D487,Listen!$A$2:$D$45,4,FALSE),"-",E487,"-",F487)),"keine vollständige ID")</f>
        <v>keine vollständige ID</v>
      </c>
      <c r="C487" s="126"/>
      <c r="D487" s="275"/>
      <c r="E487" s="33"/>
      <c r="F487" s="130"/>
      <c r="G487" s="16"/>
      <c r="H487" s="16"/>
      <c r="I487" s="16"/>
      <c r="J487" s="16"/>
      <c r="K487" s="16"/>
      <c r="L487" s="94">
        <f>IF(E487&gt;A_Stammdaten!$B$10,0,G487+H487-J487)</f>
        <v>0</v>
      </c>
      <c r="M487" s="16"/>
      <c r="N487" s="16"/>
      <c r="O487" s="16"/>
      <c r="P487" s="54">
        <f t="shared" si="168"/>
        <v>0</v>
      </c>
      <c r="Q487" s="33"/>
      <c r="R487" s="33"/>
      <c r="S487" s="33"/>
      <c r="T487" s="33"/>
      <c r="U487" s="33"/>
      <c r="V487" s="33"/>
      <c r="W487" s="55" t="str">
        <f t="shared" si="169"/>
        <v>-</v>
      </c>
      <c r="X487" s="55" t="str">
        <f t="shared" si="170"/>
        <v>-</v>
      </c>
      <c r="Y487" s="55">
        <f>IF(ISBLANK($D487),0,VLOOKUP($D487,Listen!$A$2:$C$45,2,FALSE))</f>
        <v>0</v>
      </c>
      <c r="Z487" s="55">
        <f>IF(ISBLANK($D487),0,VLOOKUP($D487,Listen!$A$2:$C$45,3,FALSE))</f>
        <v>0</v>
      </c>
      <c r="AA487" s="45">
        <f t="shared" si="192"/>
        <v>0</v>
      </c>
      <c r="AB487" s="45">
        <f t="shared" si="192"/>
        <v>0</v>
      </c>
      <c r="AC487" s="45">
        <f>IFERROR(IF(OR($R487&lt;&gt;"Ja",VLOOKUP($D487,Listen!$A$2:$F$45,5,0)="Nein",E487&lt;IF(D487="LNG Anbindungsanlagen gemäß separater Festlegung",2022,2023)),$Y487,$W487),0)</f>
        <v>0</v>
      </c>
      <c r="AD487" s="45">
        <f>IFERROR(IF(OR($R487&lt;&gt;"Ja",VLOOKUP($D487,Listen!$A$2:$F$45,5,0)="Nein",E487&lt;IF(D487="LNG Anbindungsanlagen gemäß separater Festlegung",2022,2023)),$Y487,$W487),0)</f>
        <v>0</v>
      </c>
      <c r="AE487" s="45">
        <f>IFERROR(IF(OR($S487&lt;&gt;"Ja",VLOOKUP($D487,Listen!$A$2:$F$45,6,0)="Nein"),$Y487,$X487),0)</f>
        <v>0</v>
      </c>
      <c r="AF487" s="45">
        <f>IFERROR(IF(OR($S487&lt;&gt;"Ja",VLOOKUP($D487,Listen!$A$2:$F$45,6,0)="Nein"),$Y487,$X487),0)</f>
        <v>0</v>
      </c>
      <c r="AG487" s="45">
        <f>IFERROR(IF(OR($S487&lt;&gt;"Ja",VLOOKUP($D487,Listen!$A$2:$F$45,6,0)="Nein"),$Y487,$X487),0)</f>
        <v>0</v>
      </c>
      <c r="AH487" s="47">
        <f t="shared" si="182"/>
        <v>0</v>
      </c>
      <c r="AI487" s="122">
        <f>IFERROR(IF(VLOOKUP($D487,Listen!$A$2:$F$45,6,0)="Ja",MAX(BC487:BD487),D_SAV!$BC487),0)</f>
        <v>0</v>
      </c>
      <c r="AJ487" s="47">
        <f t="shared" si="183"/>
        <v>0</v>
      </c>
      <c r="AL487" s="262">
        <f t="shared" si="184"/>
        <v>0</v>
      </c>
      <c r="AM487" s="129">
        <f t="shared" si="171"/>
        <v>0</v>
      </c>
      <c r="AN487" s="263">
        <f t="shared" si="185"/>
        <v>0</v>
      </c>
      <c r="AO487" s="262">
        <f t="shared" si="172"/>
        <v>0</v>
      </c>
      <c r="AP487" s="129">
        <f t="shared" si="173"/>
        <v>0</v>
      </c>
      <c r="AQ487" s="263">
        <f t="shared" si="186"/>
        <v>0</v>
      </c>
      <c r="AR487" s="262">
        <f t="shared" si="174"/>
        <v>0</v>
      </c>
      <c r="AS487" s="129">
        <f t="shared" si="175"/>
        <v>0</v>
      </c>
      <c r="AT487" s="263">
        <f t="shared" si="187"/>
        <v>0</v>
      </c>
      <c r="AU487" s="262">
        <f t="shared" si="176"/>
        <v>0</v>
      </c>
      <c r="AV487" s="129">
        <f t="shared" si="177"/>
        <v>0</v>
      </c>
      <c r="AW487" s="263">
        <f t="shared" si="188"/>
        <v>0</v>
      </c>
      <c r="AX487" s="262">
        <f t="shared" si="178"/>
        <v>0</v>
      </c>
      <c r="AY487" s="129">
        <f t="shared" si="179"/>
        <v>0</v>
      </c>
      <c r="AZ487" s="129">
        <f t="shared" si="189"/>
        <v>0</v>
      </c>
      <c r="BA487" s="263">
        <f>IFERROR(IF(VLOOKUP($D487,Listen!$A$2:$F$45,6,0)="Ja",AX487-MAX(AY487:AZ487),AX487-AY487),0)</f>
        <v>0</v>
      </c>
      <c r="BB487" s="262">
        <f t="shared" si="190"/>
        <v>0</v>
      </c>
      <c r="BC487" s="129">
        <f t="shared" si="180"/>
        <v>0</v>
      </c>
      <c r="BD487" s="129">
        <f t="shared" si="191"/>
        <v>0</v>
      </c>
      <c r="BE487" s="263">
        <f>IFERROR(IF(VLOOKUP($D487,Listen!$A$2:$F$45,6,0)="Ja",BB487-MAX(BC487:BD487),BB487-BC487),0)</f>
        <v>0</v>
      </c>
    </row>
    <row r="488" spans="1:57" x14ac:dyDescent="0.25">
      <c r="A488" s="189">
        <v>484</v>
      </c>
      <c r="B488" s="135" t="str">
        <f>IF(AND(E488&lt;&gt;0,D488&lt;&gt;0,F488&lt;&gt;0),IF(C488&lt;&gt;0,CONCATENATE(C488,"-AGr",VLOOKUP(D488,Listen!$A$2:$D$45,4,FALSE),"-",E488,"-",F488,),CONCATENATE("AGr",VLOOKUP(D488,Listen!$A$2:$D$45,4,FALSE),"-",E488,"-",F488)),"keine vollständige ID")</f>
        <v>keine vollständige ID</v>
      </c>
      <c r="C488" s="126"/>
      <c r="D488" s="275"/>
      <c r="E488" s="33"/>
      <c r="F488" s="130"/>
      <c r="G488" s="16"/>
      <c r="H488" s="16"/>
      <c r="I488" s="16"/>
      <c r="J488" s="16"/>
      <c r="K488" s="16"/>
      <c r="L488" s="94">
        <f>IF(E488&gt;A_Stammdaten!$B$10,0,G488+H488-J488)</f>
        <v>0</v>
      </c>
      <c r="M488" s="16"/>
      <c r="N488" s="16"/>
      <c r="O488" s="16"/>
      <c r="P488" s="54">
        <f t="shared" si="168"/>
        <v>0</v>
      </c>
      <c r="Q488" s="33"/>
      <c r="R488" s="33"/>
      <c r="S488" s="33"/>
      <c r="T488" s="33"/>
      <c r="U488" s="33"/>
      <c r="V488" s="33"/>
      <c r="W488" s="55" t="str">
        <f t="shared" si="169"/>
        <v>-</v>
      </c>
      <c r="X488" s="55" t="str">
        <f t="shared" si="170"/>
        <v>-</v>
      </c>
      <c r="Y488" s="55">
        <f>IF(ISBLANK($D488),0,VLOOKUP($D488,Listen!$A$2:$C$45,2,FALSE))</f>
        <v>0</v>
      </c>
      <c r="Z488" s="55">
        <f>IF(ISBLANK($D488),0,VLOOKUP($D488,Listen!$A$2:$C$45,3,FALSE))</f>
        <v>0</v>
      </c>
      <c r="AA488" s="45">
        <f t="shared" si="192"/>
        <v>0</v>
      </c>
      <c r="AB488" s="45">
        <f t="shared" si="192"/>
        <v>0</v>
      </c>
      <c r="AC488" s="45">
        <f>IFERROR(IF(OR($R488&lt;&gt;"Ja",VLOOKUP($D488,Listen!$A$2:$F$45,5,0)="Nein",E488&lt;IF(D488="LNG Anbindungsanlagen gemäß separater Festlegung",2022,2023)),$Y488,$W488),0)</f>
        <v>0</v>
      </c>
      <c r="AD488" s="45">
        <f>IFERROR(IF(OR($R488&lt;&gt;"Ja",VLOOKUP($D488,Listen!$A$2:$F$45,5,0)="Nein",E488&lt;IF(D488="LNG Anbindungsanlagen gemäß separater Festlegung",2022,2023)),$Y488,$W488),0)</f>
        <v>0</v>
      </c>
      <c r="AE488" s="45">
        <f>IFERROR(IF(OR($S488&lt;&gt;"Ja",VLOOKUP($D488,Listen!$A$2:$F$45,6,0)="Nein"),$Y488,$X488),0)</f>
        <v>0</v>
      </c>
      <c r="AF488" s="45">
        <f>IFERROR(IF(OR($S488&lt;&gt;"Ja",VLOOKUP($D488,Listen!$A$2:$F$45,6,0)="Nein"),$Y488,$X488),0)</f>
        <v>0</v>
      </c>
      <c r="AG488" s="45">
        <f>IFERROR(IF(OR($S488&lt;&gt;"Ja",VLOOKUP($D488,Listen!$A$2:$F$45,6,0)="Nein"),$Y488,$X488),0)</f>
        <v>0</v>
      </c>
      <c r="AH488" s="47">
        <f t="shared" si="182"/>
        <v>0</v>
      </c>
      <c r="AI488" s="122">
        <f>IFERROR(IF(VLOOKUP($D488,Listen!$A$2:$F$45,6,0)="Ja",MAX(BC488:BD488),D_SAV!$BC488),0)</f>
        <v>0</v>
      </c>
      <c r="AJ488" s="47">
        <f t="shared" si="183"/>
        <v>0</v>
      </c>
      <c r="AL488" s="262">
        <f t="shared" si="184"/>
        <v>0</v>
      </c>
      <c r="AM488" s="129">
        <f t="shared" si="171"/>
        <v>0</v>
      </c>
      <c r="AN488" s="263">
        <f t="shared" si="185"/>
        <v>0</v>
      </c>
      <c r="AO488" s="262">
        <f t="shared" si="172"/>
        <v>0</v>
      </c>
      <c r="AP488" s="129">
        <f t="shared" si="173"/>
        <v>0</v>
      </c>
      <c r="AQ488" s="263">
        <f t="shared" si="186"/>
        <v>0</v>
      </c>
      <c r="AR488" s="262">
        <f t="shared" si="174"/>
        <v>0</v>
      </c>
      <c r="AS488" s="129">
        <f t="shared" si="175"/>
        <v>0</v>
      </c>
      <c r="AT488" s="263">
        <f t="shared" si="187"/>
        <v>0</v>
      </c>
      <c r="AU488" s="262">
        <f t="shared" si="176"/>
        <v>0</v>
      </c>
      <c r="AV488" s="129">
        <f t="shared" si="177"/>
        <v>0</v>
      </c>
      <c r="AW488" s="263">
        <f t="shared" si="188"/>
        <v>0</v>
      </c>
      <c r="AX488" s="262">
        <f t="shared" si="178"/>
        <v>0</v>
      </c>
      <c r="AY488" s="129">
        <f t="shared" si="179"/>
        <v>0</v>
      </c>
      <c r="AZ488" s="129">
        <f t="shared" si="189"/>
        <v>0</v>
      </c>
      <c r="BA488" s="263">
        <f>IFERROR(IF(VLOOKUP($D488,Listen!$A$2:$F$45,6,0)="Ja",AX488-MAX(AY488:AZ488),AX488-AY488),0)</f>
        <v>0</v>
      </c>
      <c r="BB488" s="262">
        <f t="shared" si="190"/>
        <v>0</v>
      </c>
      <c r="BC488" s="129">
        <f t="shared" si="180"/>
        <v>0</v>
      </c>
      <c r="BD488" s="129">
        <f t="shared" si="191"/>
        <v>0</v>
      </c>
      <c r="BE488" s="263">
        <f>IFERROR(IF(VLOOKUP($D488,Listen!$A$2:$F$45,6,0)="Ja",BB488-MAX(BC488:BD488),BB488-BC488),0)</f>
        <v>0</v>
      </c>
    </row>
    <row r="489" spans="1:57" x14ac:dyDescent="0.25">
      <c r="A489" s="189">
        <v>485</v>
      </c>
      <c r="B489" s="135" t="str">
        <f>IF(AND(E489&lt;&gt;0,D489&lt;&gt;0,F489&lt;&gt;0),IF(C489&lt;&gt;0,CONCATENATE(C489,"-AGr",VLOOKUP(D489,Listen!$A$2:$D$45,4,FALSE),"-",E489,"-",F489,),CONCATENATE("AGr",VLOOKUP(D489,Listen!$A$2:$D$45,4,FALSE),"-",E489,"-",F489)),"keine vollständige ID")</f>
        <v>keine vollständige ID</v>
      </c>
      <c r="C489" s="126"/>
      <c r="D489" s="275"/>
      <c r="E489" s="33"/>
      <c r="F489" s="130"/>
      <c r="G489" s="16"/>
      <c r="H489" s="16"/>
      <c r="I489" s="16"/>
      <c r="J489" s="16"/>
      <c r="K489" s="16"/>
      <c r="L489" s="94">
        <f>IF(E489&gt;A_Stammdaten!$B$10,0,G489+H489-J489)</f>
        <v>0</v>
      </c>
      <c r="M489" s="16"/>
      <c r="N489" s="16"/>
      <c r="O489" s="16"/>
      <c r="P489" s="54">
        <f t="shared" si="168"/>
        <v>0</v>
      </c>
      <c r="Q489" s="33"/>
      <c r="R489" s="33"/>
      <c r="S489" s="33"/>
      <c r="T489" s="33"/>
      <c r="U489" s="33"/>
      <c r="V489" s="33"/>
      <c r="W489" s="55" t="str">
        <f t="shared" si="169"/>
        <v>-</v>
      </c>
      <c r="X489" s="55" t="str">
        <f t="shared" si="170"/>
        <v>-</v>
      </c>
      <c r="Y489" s="55">
        <f>IF(ISBLANK($D489),0,VLOOKUP($D489,Listen!$A$2:$C$45,2,FALSE))</f>
        <v>0</v>
      </c>
      <c r="Z489" s="55">
        <f>IF(ISBLANK($D489),0,VLOOKUP($D489,Listen!$A$2:$C$45,3,FALSE))</f>
        <v>0</v>
      </c>
      <c r="AA489" s="45">
        <f t="shared" si="192"/>
        <v>0</v>
      </c>
      <c r="AB489" s="45">
        <f t="shared" si="192"/>
        <v>0</v>
      </c>
      <c r="AC489" s="45">
        <f>IFERROR(IF(OR($R489&lt;&gt;"Ja",VLOOKUP($D489,Listen!$A$2:$F$45,5,0)="Nein",E489&lt;IF(D489="LNG Anbindungsanlagen gemäß separater Festlegung",2022,2023)),$Y489,$W489),0)</f>
        <v>0</v>
      </c>
      <c r="AD489" s="45">
        <f>IFERROR(IF(OR($R489&lt;&gt;"Ja",VLOOKUP($D489,Listen!$A$2:$F$45,5,0)="Nein",E489&lt;IF(D489="LNG Anbindungsanlagen gemäß separater Festlegung",2022,2023)),$Y489,$W489),0)</f>
        <v>0</v>
      </c>
      <c r="AE489" s="45">
        <f>IFERROR(IF(OR($S489&lt;&gt;"Ja",VLOOKUP($D489,Listen!$A$2:$F$45,6,0)="Nein"),$Y489,$X489),0)</f>
        <v>0</v>
      </c>
      <c r="AF489" s="45">
        <f>IFERROR(IF(OR($S489&lt;&gt;"Ja",VLOOKUP($D489,Listen!$A$2:$F$45,6,0)="Nein"),$Y489,$X489),0)</f>
        <v>0</v>
      </c>
      <c r="AG489" s="45">
        <f>IFERROR(IF(OR($S489&lt;&gt;"Ja",VLOOKUP($D489,Listen!$A$2:$F$45,6,0)="Nein"),$Y489,$X489),0)</f>
        <v>0</v>
      </c>
      <c r="AH489" s="47">
        <f t="shared" si="182"/>
        <v>0</v>
      </c>
      <c r="AI489" s="122">
        <f>IFERROR(IF(VLOOKUP($D489,Listen!$A$2:$F$45,6,0)="Ja",MAX(BC489:BD489),D_SAV!$BC489),0)</f>
        <v>0</v>
      </c>
      <c r="AJ489" s="47">
        <f t="shared" si="183"/>
        <v>0</v>
      </c>
      <c r="AL489" s="262">
        <f t="shared" si="184"/>
        <v>0</v>
      </c>
      <c r="AM489" s="129">
        <f t="shared" si="171"/>
        <v>0</v>
      </c>
      <c r="AN489" s="263">
        <f t="shared" si="185"/>
        <v>0</v>
      </c>
      <c r="AO489" s="262">
        <f t="shared" si="172"/>
        <v>0</v>
      </c>
      <c r="AP489" s="129">
        <f t="shared" si="173"/>
        <v>0</v>
      </c>
      <c r="AQ489" s="263">
        <f t="shared" si="186"/>
        <v>0</v>
      </c>
      <c r="AR489" s="262">
        <f t="shared" si="174"/>
        <v>0</v>
      </c>
      <c r="AS489" s="129">
        <f t="shared" si="175"/>
        <v>0</v>
      </c>
      <c r="AT489" s="263">
        <f t="shared" si="187"/>
        <v>0</v>
      </c>
      <c r="AU489" s="262">
        <f t="shared" si="176"/>
        <v>0</v>
      </c>
      <c r="AV489" s="129">
        <f t="shared" si="177"/>
        <v>0</v>
      </c>
      <c r="AW489" s="263">
        <f t="shared" si="188"/>
        <v>0</v>
      </c>
      <c r="AX489" s="262">
        <f t="shared" si="178"/>
        <v>0</v>
      </c>
      <c r="AY489" s="129">
        <f t="shared" si="179"/>
        <v>0</v>
      </c>
      <c r="AZ489" s="129">
        <f t="shared" si="189"/>
        <v>0</v>
      </c>
      <c r="BA489" s="263">
        <f>IFERROR(IF(VLOOKUP($D489,Listen!$A$2:$F$45,6,0)="Ja",AX489-MAX(AY489:AZ489),AX489-AY489),0)</f>
        <v>0</v>
      </c>
      <c r="BB489" s="262">
        <f t="shared" si="190"/>
        <v>0</v>
      </c>
      <c r="BC489" s="129">
        <f t="shared" si="180"/>
        <v>0</v>
      </c>
      <c r="BD489" s="129">
        <f t="shared" si="191"/>
        <v>0</v>
      </c>
      <c r="BE489" s="263">
        <f>IFERROR(IF(VLOOKUP($D489,Listen!$A$2:$F$45,6,0)="Ja",BB489-MAX(BC489:BD489),BB489-BC489),0)</f>
        <v>0</v>
      </c>
    </row>
    <row r="490" spans="1:57" x14ac:dyDescent="0.25">
      <c r="A490" s="189">
        <v>486</v>
      </c>
      <c r="B490" s="135" t="str">
        <f>IF(AND(E490&lt;&gt;0,D490&lt;&gt;0,F490&lt;&gt;0),IF(C490&lt;&gt;0,CONCATENATE(C490,"-AGr",VLOOKUP(D490,Listen!$A$2:$D$45,4,FALSE),"-",E490,"-",F490,),CONCATENATE("AGr",VLOOKUP(D490,Listen!$A$2:$D$45,4,FALSE),"-",E490,"-",F490)),"keine vollständige ID")</f>
        <v>keine vollständige ID</v>
      </c>
      <c r="C490" s="126"/>
      <c r="D490" s="275"/>
      <c r="E490" s="33"/>
      <c r="F490" s="130"/>
      <c r="G490" s="16"/>
      <c r="H490" s="16"/>
      <c r="I490" s="16"/>
      <c r="J490" s="16"/>
      <c r="K490" s="16"/>
      <c r="L490" s="94">
        <f>IF(E490&gt;A_Stammdaten!$B$10,0,G490+H490-J490)</f>
        <v>0</v>
      </c>
      <c r="M490" s="16"/>
      <c r="N490" s="16"/>
      <c r="O490" s="16"/>
      <c r="P490" s="54">
        <f t="shared" si="168"/>
        <v>0</v>
      </c>
      <c r="Q490" s="33"/>
      <c r="R490" s="33"/>
      <c r="S490" s="33"/>
      <c r="T490" s="33"/>
      <c r="U490" s="33"/>
      <c r="V490" s="33"/>
      <c r="W490" s="55" t="str">
        <f t="shared" si="169"/>
        <v>-</v>
      </c>
      <c r="X490" s="55" t="str">
        <f t="shared" si="170"/>
        <v>-</v>
      </c>
      <c r="Y490" s="55">
        <f>IF(ISBLANK($D490),0,VLOOKUP($D490,Listen!$A$2:$C$45,2,FALSE))</f>
        <v>0</v>
      </c>
      <c r="Z490" s="55">
        <f>IF(ISBLANK($D490),0,VLOOKUP($D490,Listen!$A$2:$C$45,3,FALSE))</f>
        <v>0</v>
      </c>
      <c r="AA490" s="45">
        <f t="shared" si="192"/>
        <v>0</v>
      </c>
      <c r="AB490" s="45">
        <f t="shared" si="192"/>
        <v>0</v>
      </c>
      <c r="AC490" s="45">
        <f>IFERROR(IF(OR($R490&lt;&gt;"Ja",VLOOKUP($D490,Listen!$A$2:$F$45,5,0)="Nein",E490&lt;IF(D490="LNG Anbindungsanlagen gemäß separater Festlegung",2022,2023)),$Y490,$W490),0)</f>
        <v>0</v>
      </c>
      <c r="AD490" s="45">
        <f>IFERROR(IF(OR($R490&lt;&gt;"Ja",VLOOKUP($D490,Listen!$A$2:$F$45,5,0)="Nein",E490&lt;IF(D490="LNG Anbindungsanlagen gemäß separater Festlegung",2022,2023)),$Y490,$W490),0)</f>
        <v>0</v>
      </c>
      <c r="AE490" s="45">
        <f>IFERROR(IF(OR($S490&lt;&gt;"Ja",VLOOKUP($D490,Listen!$A$2:$F$45,6,0)="Nein"),$Y490,$X490),0)</f>
        <v>0</v>
      </c>
      <c r="AF490" s="45">
        <f>IFERROR(IF(OR($S490&lt;&gt;"Ja",VLOOKUP($D490,Listen!$A$2:$F$45,6,0)="Nein"),$Y490,$X490),0)</f>
        <v>0</v>
      </c>
      <c r="AG490" s="45">
        <f>IFERROR(IF(OR($S490&lt;&gt;"Ja",VLOOKUP($D490,Listen!$A$2:$F$45,6,0)="Nein"),$Y490,$X490),0)</f>
        <v>0</v>
      </c>
      <c r="AH490" s="47">
        <f t="shared" si="182"/>
        <v>0</v>
      </c>
      <c r="AI490" s="122">
        <f>IFERROR(IF(VLOOKUP($D490,Listen!$A$2:$F$45,6,0)="Ja",MAX(BC490:BD490),D_SAV!$BC490),0)</f>
        <v>0</v>
      </c>
      <c r="AJ490" s="47">
        <f t="shared" si="183"/>
        <v>0</v>
      </c>
      <c r="AL490" s="262">
        <f t="shared" si="184"/>
        <v>0</v>
      </c>
      <c r="AM490" s="129">
        <f t="shared" si="171"/>
        <v>0</v>
      </c>
      <c r="AN490" s="263">
        <f t="shared" si="185"/>
        <v>0</v>
      </c>
      <c r="AO490" s="262">
        <f t="shared" si="172"/>
        <v>0</v>
      </c>
      <c r="AP490" s="129">
        <f t="shared" si="173"/>
        <v>0</v>
      </c>
      <c r="AQ490" s="263">
        <f t="shared" si="186"/>
        <v>0</v>
      </c>
      <c r="AR490" s="262">
        <f t="shared" si="174"/>
        <v>0</v>
      </c>
      <c r="AS490" s="129">
        <f t="shared" si="175"/>
        <v>0</v>
      </c>
      <c r="AT490" s="263">
        <f t="shared" si="187"/>
        <v>0</v>
      </c>
      <c r="AU490" s="262">
        <f t="shared" si="176"/>
        <v>0</v>
      </c>
      <c r="AV490" s="129">
        <f t="shared" si="177"/>
        <v>0</v>
      </c>
      <c r="AW490" s="263">
        <f t="shared" si="188"/>
        <v>0</v>
      </c>
      <c r="AX490" s="262">
        <f t="shared" si="178"/>
        <v>0</v>
      </c>
      <c r="AY490" s="129">
        <f t="shared" si="179"/>
        <v>0</v>
      </c>
      <c r="AZ490" s="129">
        <f t="shared" si="189"/>
        <v>0</v>
      </c>
      <c r="BA490" s="263">
        <f>IFERROR(IF(VLOOKUP($D490,Listen!$A$2:$F$45,6,0)="Ja",AX490-MAX(AY490:AZ490),AX490-AY490),0)</f>
        <v>0</v>
      </c>
      <c r="BB490" s="262">
        <f t="shared" si="190"/>
        <v>0</v>
      </c>
      <c r="BC490" s="129">
        <f t="shared" si="180"/>
        <v>0</v>
      </c>
      <c r="BD490" s="129">
        <f t="shared" si="191"/>
        <v>0</v>
      </c>
      <c r="BE490" s="263">
        <f>IFERROR(IF(VLOOKUP($D490,Listen!$A$2:$F$45,6,0)="Ja",BB490-MAX(BC490:BD490),BB490-BC490),0)</f>
        <v>0</v>
      </c>
    </row>
    <row r="491" spans="1:57" x14ac:dyDescent="0.25">
      <c r="A491" s="189">
        <v>487</v>
      </c>
      <c r="B491" s="135" t="str">
        <f>IF(AND(E491&lt;&gt;0,D491&lt;&gt;0,F491&lt;&gt;0),IF(C491&lt;&gt;0,CONCATENATE(C491,"-AGr",VLOOKUP(D491,Listen!$A$2:$D$45,4,FALSE),"-",E491,"-",F491,),CONCATENATE("AGr",VLOOKUP(D491,Listen!$A$2:$D$45,4,FALSE),"-",E491,"-",F491)),"keine vollständige ID")</f>
        <v>keine vollständige ID</v>
      </c>
      <c r="C491" s="126"/>
      <c r="D491" s="275"/>
      <c r="E491" s="33"/>
      <c r="F491" s="130"/>
      <c r="G491" s="16"/>
      <c r="H491" s="16"/>
      <c r="I491" s="16"/>
      <c r="J491" s="16"/>
      <c r="K491" s="16"/>
      <c r="L491" s="94">
        <f>IF(E491&gt;A_Stammdaten!$B$10,0,G491+H491-J491)</f>
        <v>0</v>
      </c>
      <c r="M491" s="16"/>
      <c r="N491" s="16"/>
      <c r="O491" s="16"/>
      <c r="P491" s="54">
        <f t="shared" si="168"/>
        <v>0</v>
      </c>
      <c r="Q491" s="33"/>
      <c r="R491" s="33"/>
      <c r="S491" s="33"/>
      <c r="T491" s="33"/>
      <c r="U491" s="33"/>
      <c r="V491" s="33"/>
      <c r="W491" s="55" t="str">
        <f t="shared" si="169"/>
        <v>-</v>
      </c>
      <c r="X491" s="55" t="str">
        <f t="shared" si="170"/>
        <v>-</v>
      </c>
      <c r="Y491" s="55">
        <f>IF(ISBLANK($D491),0,VLOOKUP($D491,Listen!$A$2:$C$45,2,FALSE))</f>
        <v>0</v>
      </c>
      <c r="Z491" s="55">
        <f>IF(ISBLANK($D491),0,VLOOKUP($D491,Listen!$A$2:$C$45,3,FALSE))</f>
        <v>0</v>
      </c>
      <c r="AA491" s="45">
        <f t="shared" si="192"/>
        <v>0</v>
      </c>
      <c r="AB491" s="45">
        <f t="shared" si="192"/>
        <v>0</v>
      </c>
      <c r="AC491" s="45">
        <f>IFERROR(IF(OR($R491&lt;&gt;"Ja",VLOOKUP($D491,Listen!$A$2:$F$45,5,0)="Nein",E491&lt;IF(D491="LNG Anbindungsanlagen gemäß separater Festlegung",2022,2023)),$Y491,$W491),0)</f>
        <v>0</v>
      </c>
      <c r="AD491" s="45">
        <f>IFERROR(IF(OR($R491&lt;&gt;"Ja",VLOOKUP($D491,Listen!$A$2:$F$45,5,0)="Nein",E491&lt;IF(D491="LNG Anbindungsanlagen gemäß separater Festlegung",2022,2023)),$Y491,$W491),0)</f>
        <v>0</v>
      </c>
      <c r="AE491" s="45">
        <f>IFERROR(IF(OR($S491&lt;&gt;"Ja",VLOOKUP($D491,Listen!$A$2:$F$45,6,0)="Nein"),$Y491,$X491),0)</f>
        <v>0</v>
      </c>
      <c r="AF491" s="45">
        <f>IFERROR(IF(OR($S491&lt;&gt;"Ja",VLOOKUP($D491,Listen!$A$2:$F$45,6,0)="Nein"),$Y491,$X491),0)</f>
        <v>0</v>
      </c>
      <c r="AG491" s="45">
        <f>IFERROR(IF(OR($S491&lt;&gt;"Ja",VLOOKUP($D491,Listen!$A$2:$F$45,6,0)="Nein"),$Y491,$X491),0)</f>
        <v>0</v>
      </c>
      <c r="AH491" s="47">
        <f t="shared" si="182"/>
        <v>0</v>
      </c>
      <c r="AI491" s="122">
        <f>IFERROR(IF(VLOOKUP($D491,Listen!$A$2:$F$45,6,0)="Ja",MAX(BC491:BD491),D_SAV!$BC491),0)</f>
        <v>0</v>
      </c>
      <c r="AJ491" s="47">
        <f t="shared" si="183"/>
        <v>0</v>
      </c>
      <c r="AL491" s="262">
        <f t="shared" si="184"/>
        <v>0</v>
      </c>
      <c r="AM491" s="129">
        <f t="shared" si="171"/>
        <v>0</v>
      </c>
      <c r="AN491" s="263">
        <f t="shared" si="185"/>
        <v>0</v>
      </c>
      <c r="AO491" s="262">
        <f t="shared" si="172"/>
        <v>0</v>
      </c>
      <c r="AP491" s="129">
        <f t="shared" si="173"/>
        <v>0</v>
      </c>
      <c r="AQ491" s="263">
        <f t="shared" si="186"/>
        <v>0</v>
      </c>
      <c r="AR491" s="262">
        <f t="shared" si="174"/>
        <v>0</v>
      </c>
      <c r="AS491" s="129">
        <f t="shared" si="175"/>
        <v>0</v>
      </c>
      <c r="AT491" s="263">
        <f t="shared" si="187"/>
        <v>0</v>
      </c>
      <c r="AU491" s="262">
        <f t="shared" si="176"/>
        <v>0</v>
      </c>
      <c r="AV491" s="129">
        <f t="shared" si="177"/>
        <v>0</v>
      </c>
      <c r="AW491" s="263">
        <f t="shared" si="188"/>
        <v>0</v>
      </c>
      <c r="AX491" s="262">
        <f t="shared" si="178"/>
        <v>0</v>
      </c>
      <c r="AY491" s="129">
        <f t="shared" si="179"/>
        <v>0</v>
      </c>
      <c r="AZ491" s="129">
        <f t="shared" si="189"/>
        <v>0</v>
      </c>
      <c r="BA491" s="263">
        <f>IFERROR(IF(VLOOKUP($D491,Listen!$A$2:$F$45,6,0)="Ja",AX491-MAX(AY491:AZ491),AX491-AY491),0)</f>
        <v>0</v>
      </c>
      <c r="BB491" s="262">
        <f t="shared" si="190"/>
        <v>0</v>
      </c>
      <c r="BC491" s="129">
        <f t="shared" si="180"/>
        <v>0</v>
      </c>
      <c r="BD491" s="129">
        <f t="shared" si="191"/>
        <v>0</v>
      </c>
      <c r="BE491" s="263">
        <f>IFERROR(IF(VLOOKUP($D491,Listen!$A$2:$F$45,6,0)="Ja",BB491-MAX(BC491:BD491),BB491-BC491),0)</f>
        <v>0</v>
      </c>
    </row>
    <row r="492" spans="1:57" x14ac:dyDescent="0.25">
      <c r="A492" s="189">
        <v>488</v>
      </c>
      <c r="B492" s="135" t="str">
        <f>IF(AND(E492&lt;&gt;0,D492&lt;&gt;0,F492&lt;&gt;0),IF(C492&lt;&gt;0,CONCATENATE(C492,"-AGr",VLOOKUP(D492,Listen!$A$2:$D$45,4,FALSE),"-",E492,"-",F492,),CONCATENATE("AGr",VLOOKUP(D492,Listen!$A$2:$D$45,4,FALSE),"-",E492,"-",F492)),"keine vollständige ID")</f>
        <v>keine vollständige ID</v>
      </c>
      <c r="C492" s="126"/>
      <c r="D492" s="275"/>
      <c r="E492" s="33"/>
      <c r="F492" s="130"/>
      <c r="G492" s="16"/>
      <c r="H492" s="16"/>
      <c r="I492" s="16"/>
      <c r="J492" s="16"/>
      <c r="K492" s="16"/>
      <c r="L492" s="94">
        <f>IF(E492&gt;A_Stammdaten!$B$10,0,G492+H492-J492)</f>
        <v>0</v>
      </c>
      <c r="M492" s="16"/>
      <c r="N492" s="16"/>
      <c r="O492" s="16"/>
      <c r="P492" s="54">
        <f t="shared" si="168"/>
        <v>0</v>
      </c>
      <c r="Q492" s="33"/>
      <c r="R492" s="33"/>
      <c r="S492" s="33"/>
      <c r="T492" s="33"/>
      <c r="U492" s="33"/>
      <c r="V492" s="33"/>
      <c r="W492" s="55" t="str">
        <f t="shared" si="169"/>
        <v>-</v>
      </c>
      <c r="X492" s="55" t="str">
        <f t="shared" si="170"/>
        <v>-</v>
      </c>
      <c r="Y492" s="55">
        <f>IF(ISBLANK($D492),0,VLOOKUP($D492,Listen!$A$2:$C$45,2,FALSE))</f>
        <v>0</v>
      </c>
      <c r="Z492" s="55">
        <f>IF(ISBLANK($D492),0,VLOOKUP($D492,Listen!$A$2:$C$45,3,FALSE))</f>
        <v>0</v>
      </c>
      <c r="AA492" s="45">
        <f t="shared" si="192"/>
        <v>0</v>
      </c>
      <c r="AB492" s="45">
        <f t="shared" si="192"/>
        <v>0</v>
      </c>
      <c r="AC492" s="45">
        <f>IFERROR(IF(OR($R492&lt;&gt;"Ja",VLOOKUP($D492,Listen!$A$2:$F$45,5,0)="Nein",E492&lt;IF(D492="LNG Anbindungsanlagen gemäß separater Festlegung",2022,2023)),$Y492,$W492),0)</f>
        <v>0</v>
      </c>
      <c r="AD492" s="45">
        <f>IFERROR(IF(OR($R492&lt;&gt;"Ja",VLOOKUP($D492,Listen!$A$2:$F$45,5,0)="Nein",E492&lt;IF(D492="LNG Anbindungsanlagen gemäß separater Festlegung",2022,2023)),$Y492,$W492),0)</f>
        <v>0</v>
      </c>
      <c r="AE492" s="45">
        <f>IFERROR(IF(OR($S492&lt;&gt;"Ja",VLOOKUP($D492,Listen!$A$2:$F$45,6,0)="Nein"),$Y492,$X492),0)</f>
        <v>0</v>
      </c>
      <c r="AF492" s="45">
        <f>IFERROR(IF(OR($S492&lt;&gt;"Ja",VLOOKUP($D492,Listen!$A$2:$F$45,6,0)="Nein"),$Y492,$X492),0)</f>
        <v>0</v>
      </c>
      <c r="AG492" s="45">
        <f>IFERROR(IF(OR($S492&lt;&gt;"Ja",VLOOKUP($D492,Listen!$A$2:$F$45,6,0)="Nein"),$Y492,$X492),0)</f>
        <v>0</v>
      </c>
      <c r="AH492" s="47">
        <f t="shared" si="182"/>
        <v>0</v>
      </c>
      <c r="AI492" s="122">
        <f>IFERROR(IF(VLOOKUP($D492,Listen!$A$2:$F$45,6,0)="Ja",MAX(BC492:BD492),D_SAV!$BC492),0)</f>
        <v>0</v>
      </c>
      <c r="AJ492" s="47">
        <f t="shared" si="183"/>
        <v>0</v>
      </c>
      <c r="AL492" s="262">
        <f t="shared" si="184"/>
        <v>0</v>
      </c>
      <c r="AM492" s="129">
        <f t="shared" si="171"/>
        <v>0</v>
      </c>
      <c r="AN492" s="263">
        <f t="shared" si="185"/>
        <v>0</v>
      </c>
      <c r="AO492" s="262">
        <f t="shared" si="172"/>
        <v>0</v>
      </c>
      <c r="AP492" s="129">
        <f t="shared" si="173"/>
        <v>0</v>
      </c>
      <c r="AQ492" s="263">
        <f t="shared" si="186"/>
        <v>0</v>
      </c>
      <c r="AR492" s="262">
        <f t="shared" si="174"/>
        <v>0</v>
      </c>
      <c r="AS492" s="129">
        <f t="shared" si="175"/>
        <v>0</v>
      </c>
      <c r="AT492" s="263">
        <f t="shared" si="187"/>
        <v>0</v>
      </c>
      <c r="AU492" s="262">
        <f t="shared" si="176"/>
        <v>0</v>
      </c>
      <c r="AV492" s="129">
        <f t="shared" si="177"/>
        <v>0</v>
      </c>
      <c r="AW492" s="263">
        <f t="shared" si="188"/>
        <v>0</v>
      </c>
      <c r="AX492" s="262">
        <f t="shared" si="178"/>
        <v>0</v>
      </c>
      <c r="AY492" s="129">
        <f t="shared" si="179"/>
        <v>0</v>
      </c>
      <c r="AZ492" s="129">
        <f t="shared" si="189"/>
        <v>0</v>
      </c>
      <c r="BA492" s="263">
        <f>IFERROR(IF(VLOOKUP($D492,Listen!$A$2:$F$45,6,0)="Ja",AX492-MAX(AY492:AZ492),AX492-AY492),0)</f>
        <v>0</v>
      </c>
      <c r="BB492" s="262">
        <f t="shared" si="190"/>
        <v>0</v>
      </c>
      <c r="BC492" s="129">
        <f t="shared" si="180"/>
        <v>0</v>
      </c>
      <c r="BD492" s="129">
        <f t="shared" si="191"/>
        <v>0</v>
      </c>
      <c r="BE492" s="263">
        <f>IFERROR(IF(VLOOKUP($D492,Listen!$A$2:$F$45,6,0)="Ja",BB492-MAX(BC492:BD492),BB492-BC492),0)</f>
        <v>0</v>
      </c>
    </row>
    <row r="493" spans="1:57" x14ac:dyDescent="0.25">
      <c r="A493" s="189">
        <v>489</v>
      </c>
      <c r="B493" s="135" t="str">
        <f>IF(AND(E493&lt;&gt;0,D493&lt;&gt;0,F493&lt;&gt;0),IF(C493&lt;&gt;0,CONCATENATE(C493,"-AGr",VLOOKUP(D493,Listen!$A$2:$D$45,4,FALSE),"-",E493,"-",F493,),CONCATENATE("AGr",VLOOKUP(D493,Listen!$A$2:$D$45,4,FALSE),"-",E493,"-",F493)),"keine vollständige ID")</f>
        <v>keine vollständige ID</v>
      </c>
      <c r="C493" s="126"/>
      <c r="D493" s="275"/>
      <c r="E493" s="33"/>
      <c r="F493" s="130"/>
      <c r="G493" s="16"/>
      <c r="H493" s="16"/>
      <c r="I493" s="16"/>
      <c r="J493" s="16"/>
      <c r="K493" s="16"/>
      <c r="L493" s="94">
        <f>IF(E493&gt;A_Stammdaten!$B$10,0,G493+H493-J493)</f>
        <v>0</v>
      </c>
      <c r="M493" s="16"/>
      <c r="N493" s="16"/>
      <c r="O493" s="16"/>
      <c r="P493" s="54">
        <f t="shared" si="168"/>
        <v>0</v>
      </c>
      <c r="Q493" s="33"/>
      <c r="R493" s="33"/>
      <c r="S493" s="33"/>
      <c r="T493" s="33"/>
      <c r="U493" s="33"/>
      <c r="V493" s="33"/>
      <c r="W493" s="55" t="str">
        <f t="shared" si="169"/>
        <v>-</v>
      </c>
      <c r="X493" s="55" t="str">
        <f t="shared" si="170"/>
        <v>-</v>
      </c>
      <c r="Y493" s="55">
        <f>IF(ISBLANK($D493),0,VLOOKUP($D493,Listen!$A$2:$C$45,2,FALSE))</f>
        <v>0</v>
      </c>
      <c r="Z493" s="55">
        <f>IF(ISBLANK($D493),0,VLOOKUP($D493,Listen!$A$2:$C$45,3,FALSE))</f>
        <v>0</v>
      </c>
      <c r="AA493" s="45">
        <f t="shared" si="192"/>
        <v>0</v>
      </c>
      <c r="AB493" s="45">
        <f t="shared" si="192"/>
        <v>0</v>
      </c>
      <c r="AC493" s="45">
        <f>IFERROR(IF(OR($R493&lt;&gt;"Ja",VLOOKUP($D493,Listen!$A$2:$F$45,5,0)="Nein",E493&lt;IF(D493="LNG Anbindungsanlagen gemäß separater Festlegung",2022,2023)),$Y493,$W493),0)</f>
        <v>0</v>
      </c>
      <c r="AD493" s="45">
        <f>IFERROR(IF(OR($R493&lt;&gt;"Ja",VLOOKUP($D493,Listen!$A$2:$F$45,5,0)="Nein",E493&lt;IF(D493="LNG Anbindungsanlagen gemäß separater Festlegung",2022,2023)),$Y493,$W493),0)</f>
        <v>0</v>
      </c>
      <c r="AE493" s="45">
        <f>IFERROR(IF(OR($S493&lt;&gt;"Ja",VLOOKUP($D493,Listen!$A$2:$F$45,6,0)="Nein"),$Y493,$X493),0)</f>
        <v>0</v>
      </c>
      <c r="AF493" s="45">
        <f>IFERROR(IF(OR($S493&lt;&gt;"Ja",VLOOKUP($D493,Listen!$A$2:$F$45,6,0)="Nein"),$Y493,$X493),0)</f>
        <v>0</v>
      </c>
      <c r="AG493" s="45">
        <f>IFERROR(IF(OR($S493&lt;&gt;"Ja",VLOOKUP($D493,Listen!$A$2:$F$45,6,0)="Nein"),$Y493,$X493),0)</f>
        <v>0</v>
      </c>
      <c r="AH493" s="47">
        <f t="shared" si="182"/>
        <v>0</v>
      </c>
      <c r="AI493" s="122">
        <f>IFERROR(IF(VLOOKUP($D493,Listen!$A$2:$F$45,6,0)="Ja",MAX(BC493:BD493),D_SAV!$BC493),0)</f>
        <v>0</v>
      </c>
      <c r="AJ493" s="47">
        <f t="shared" si="183"/>
        <v>0</v>
      </c>
      <c r="AL493" s="262">
        <f t="shared" si="184"/>
        <v>0</v>
      </c>
      <c r="AM493" s="129">
        <f t="shared" si="171"/>
        <v>0</v>
      </c>
      <c r="AN493" s="263">
        <f t="shared" si="185"/>
        <v>0</v>
      </c>
      <c r="AO493" s="262">
        <f t="shared" si="172"/>
        <v>0</v>
      </c>
      <c r="AP493" s="129">
        <f t="shared" si="173"/>
        <v>0</v>
      </c>
      <c r="AQ493" s="263">
        <f t="shared" si="186"/>
        <v>0</v>
      </c>
      <c r="AR493" s="262">
        <f t="shared" si="174"/>
        <v>0</v>
      </c>
      <c r="AS493" s="129">
        <f t="shared" si="175"/>
        <v>0</v>
      </c>
      <c r="AT493" s="263">
        <f t="shared" si="187"/>
        <v>0</v>
      </c>
      <c r="AU493" s="262">
        <f t="shared" si="176"/>
        <v>0</v>
      </c>
      <c r="AV493" s="129">
        <f t="shared" si="177"/>
        <v>0</v>
      </c>
      <c r="AW493" s="263">
        <f t="shared" si="188"/>
        <v>0</v>
      </c>
      <c r="AX493" s="262">
        <f t="shared" si="178"/>
        <v>0</v>
      </c>
      <c r="AY493" s="129">
        <f t="shared" si="179"/>
        <v>0</v>
      </c>
      <c r="AZ493" s="129">
        <f t="shared" si="189"/>
        <v>0</v>
      </c>
      <c r="BA493" s="263">
        <f>IFERROR(IF(VLOOKUP($D493,Listen!$A$2:$F$45,6,0)="Ja",AX493-MAX(AY493:AZ493),AX493-AY493),0)</f>
        <v>0</v>
      </c>
      <c r="BB493" s="262">
        <f t="shared" si="190"/>
        <v>0</v>
      </c>
      <c r="BC493" s="129">
        <f t="shared" si="180"/>
        <v>0</v>
      </c>
      <c r="BD493" s="129">
        <f t="shared" si="191"/>
        <v>0</v>
      </c>
      <c r="BE493" s="263">
        <f>IFERROR(IF(VLOOKUP($D493,Listen!$A$2:$F$45,6,0)="Ja",BB493-MAX(BC493:BD493),BB493-BC493),0)</f>
        <v>0</v>
      </c>
    </row>
    <row r="494" spans="1:57" x14ac:dyDescent="0.25">
      <c r="A494" s="189">
        <v>490</v>
      </c>
      <c r="B494" s="135" t="str">
        <f>IF(AND(E494&lt;&gt;0,D494&lt;&gt;0,F494&lt;&gt;0),IF(C494&lt;&gt;0,CONCATENATE(C494,"-AGr",VLOOKUP(D494,Listen!$A$2:$D$45,4,FALSE),"-",E494,"-",F494,),CONCATENATE("AGr",VLOOKUP(D494,Listen!$A$2:$D$45,4,FALSE),"-",E494,"-",F494)),"keine vollständige ID")</f>
        <v>keine vollständige ID</v>
      </c>
      <c r="C494" s="126"/>
      <c r="D494" s="275"/>
      <c r="E494" s="33"/>
      <c r="F494" s="130"/>
      <c r="G494" s="16"/>
      <c r="H494" s="16"/>
      <c r="I494" s="16"/>
      <c r="J494" s="16"/>
      <c r="K494" s="16"/>
      <c r="L494" s="94">
        <f>IF(E494&gt;A_Stammdaten!$B$10,0,G494+H494-J494)</f>
        <v>0</v>
      </c>
      <c r="M494" s="16"/>
      <c r="N494" s="16"/>
      <c r="O494" s="16"/>
      <c r="P494" s="54">
        <f t="shared" si="168"/>
        <v>0</v>
      </c>
      <c r="Q494" s="33"/>
      <c r="R494" s="33"/>
      <c r="S494" s="33"/>
      <c r="T494" s="33"/>
      <c r="U494" s="33"/>
      <c r="V494" s="33"/>
      <c r="W494" s="55" t="str">
        <f t="shared" si="169"/>
        <v>-</v>
      </c>
      <c r="X494" s="55" t="str">
        <f t="shared" si="170"/>
        <v>-</v>
      </c>
      <c r="Y494" s="55">
        <f>IF(ISBLANK($D494),0,VLOOKUP($D494,Listen!$A$2:$C$45,2,FALSE))</f>
        <v>0</v>
      </c>
      <c r="Z494" s="55">
        <f>IF(ISBLANK($D494),0,VLOOKUP($D494,Listen!$A$2:$C$45,3,FALSE))</f>
        <v>0</v>
      </c>
      <c r="AA494" s="45">
        <f t="shared" ref="AA494:AB504" si="193">IFERROR($Y494,0)</f>
        <v>0</v>
      </c>
      <c r="AB494" s="45">
        <f t="shared" si="193"/>
        <v>0</v>
      </c>
      <c r="AC494" s="45">
        <f>IFERROR(IF(OR($R494&lt;&gt;"Ja",VLOOKUP($D494,Listen!$A$2:$F$45,5,0)="Nein",E494&lt;IF(D494="LNG Anbindungsanlagen gemäß separater Festlegung",2022,2023)),$Y494,$W494),0)</f>
        <v>0</v>
      </c>
      <c r="AD494" s="45">
        <f>IFERROR(IF(OR($R494&lt;&gt;"Ja",VLOOKUP($D494,Listen!$A$2:$F$45,5,0)="Nein",E494&lt;IF(D494="LNG Anbindungsanlagen gemäß separater Festlegung",2022,2023)),$Y494,$W494),0)</f>
        <v>0</v>
      </c>
      <c r="AE494" s="45">
        <f>IFERROR(IF(OR($S494&lt;&gt;"Ja",VLOOKUP($D494,Listen!$A$2:$F$45,6,0)="Nein"),$Y494,$X494),0)</f>
        <v>0</v>
      </c>
      <c r="AF494" s="45">
        <f>IFERROR(IF(OR($S494&lt;&gt;"Ja",VLOOKUP($D494,Listen!$A$2:$F$45,6,0)="Nein"),$Y494,$X494),0)</f>
        <v>0</v>
      </c>
      <c r="AG494" s="45">
        <f>IFERROR(IF(OR($S494&lt;&gt;"Ja",VLOOKUP($D494,Listen!$A$2:$F$45,6,0)="Nein"),$Y494,$X494),0)</f>
        <v>0</v>
      </c>
      <c r="AH494" s="47">
        <f t="shared" si="182"/>
        <v>0</v>
      </c>
      <c r="AI494" s="122">
        <f>IFERROR(IF(VLOOKUP($D494,Listen!$A$2:$F$45,6,0)="Ja",MAX(BC494:BD494),D_SAV!$BC494),0)</f>
        <v>0</v>
      </c>
      <c r="AJ494" s="47">
        <f t="shared" si="183"/>
        <v>0</v>
      </c>
      <c r="AL494" s="262">
        <f t="shared" si="184"/>
        <v>0</v>
      </c>
      <c r="AM494" s="129">
        <f t="shared" si="171"/>
        <v>0</v>
      </c>
      <c r="AN494" s="263">
        <f t="shared" si="185"/>
        <v>0</v>
      </c>
      <c r="AO494" s="262">
        <f t="shared" si="172"/>
        <v>0</v>
      </c>
      <c r="AP494" s="129">
        <f t="shared" si="173"/>
        <v>0</v>
      </c>
      <c r="AQ494" s="263">
        <f t="shared" si="186"/>
        <v>0</v>
      </c>
      <c r="AR494" s="262">
        <f t="shared" si="174"/>
        <v>0</v>
      </c>
      <c r="AS494" s="129">
        <f t="shared" si="175"/>
        <v>0</v>
      </c>
      <c r="AT494" s="263">
        <f t="shared" si="187"/>
        <v>0</v>
      </c>
      <c r="AU494" s="262">
        <f t="shared" si="176"/>
        <v>0</v>
      </c>
      <c r="AV494" s="129">
        <f t="shared" si="177"/>
        <v>0</v>
      </c>
      <c r="AW494" s="263">
        <f t="shared" si="188"/>
        <v>0</v>
      </c>
      <c r="AX494" s="262">
        <f t="shared" si="178"/>
        <v>0</v>
      </c>
      <c r="AY494" s="129">
        <f t="shared" si="179"/>
        <v>0</v>
      </c>
      <c r="AZ494" s="129">
        <f t="shared" si="189"/>
        <v>0</v>
      </c>
      <c r="BA494" s="263">
        <f>IFERROR(IF(VLOOKUP($D494,Listen!$A$2:$F$45,6,0)="Ja",AX494-MAX(AY494:AZ494),AX494-AY494),0)</f>
        <v>0</v>
      </c>
      <c r="BB494" s="262">
        <f t="shared" si="190"/>
        <v>0</v>
      </c>
      <c r="BC494" s="129">
        <f t="shared" si="180"/>
        <v>0</v>
      </c>
      <c r="BD494" s="129">
        <f t="shared" si="191"/>
        <v>0</v>
      </c>
      <c r="BE494" s="263">
        <f>IFERROR(IF(VLOOKUP($D494,Listen!$A$2:$F$45,6,0)="Ja",BB494-MAX(BC494:BD494),BB494-BC494),0)</f>
        <v>0</v>
      </c>
    </row>
    <row r="495" spans="1:57" x14ac:dyDescent="0.25">
      <c r="A495" s="189">
        <v>491</v>
      </c>
      <c r="B495" s="135" t="str">
        <f>IF(AND(E495&lt;&gt;0,D495&lt;&gt;0,F495&lt;&gt;0),IF(C495&lt;&gt;0,CONCATENATE(C495,"-AGr",VLOOKUP(D495,Listen!$A$2:$D$45,4,FALSE),"-",E495,"-",F495,),CONCATENATE("AGr",VLOOKUP(D495,Listen!$A$2:$D$45,4,FALSE),"-",E495,"-",F495)),"keine vollständige ID")</f>
        <v>keine vollständige ID</v>
      </c>
      <c r="C495" s="126"/>
      <c r="D495" s="275"/>
      <c r="E495" s="33"/>
      <c r="F495" s="130"/>
      <c r="G495" s="16"/>
      <c r="H495" s="16"/>
      <c r="I495" s="16"/>
      <c r="J495" s="16"/>
      <c r="K495" s="16"/>
      <c r="L495" s="94">
        <f>IF(E495&gt;A_Stammdaten!$B$10,0,G495+H495-J495)</f>
        <v>0</v>
      </c>
      <c r="M495" s="16"/>
      <c r="N495" s="16"/>
      <c r="O495" s="16"/>
      <c r="P495" s="54">
        <f t="shared" si="168"/>
        <v>0</v>
      </c>
      <c r="Q495" s="33"/>
      <c r="R495" s="33"/>
      <c r="S495" s="33"/>
      <c r="T495" s="33"/>
      <c r="U495" s="33"/>
      <c r="V495" s="33"/>
      <c r="W495" s="55" t="str">
        <f t="shared" si="169"/>
        <v>-</v>
      </c>
      <c r="X495" s="55" t="str">
        <f t="shared" si="170"/>
        <v>-</v>
      </c>
      <c r="Y495" s="55">
        <f>IF(ISBLANK($D495),0,VLOOKUP($D495,Listen!$A$2:$C$45,2,FALSE))</f>
        <v>0</v>
      </c>
      <c r="Z495" s="55">
        <f>IF(ISBLANK($D495),0,VLOOKUP($D495,Listen!$A$2:$C$45,3,FALSE))</f>
        <v>0</v>
      </c>
      <c r="AA495" s="45">
        <f t="shared" si="193"/>
        <v>0</v>
      </c>
      <c r="AB495" s="45">
        <f t="shared" si="193"/>
        <v>0</v>
      </c>
      <c r="AC495" s="45">
        <f>IFERROR(IF(OR($R495&lt;&gt;"Ja",VLOOKUP($D495,Listen!$A$2:$F$45,5,0)="Nein",E495&lt;IF(D495="LNG Anbindungsanlagen gemäß separater Festlegung",2022,2023)),$Y495,$W495),0)</f>
        <v>0</v>
      </c>
      <c r="AD495" s="45">
        <f>IFERROR(IF(OR($R495&lt;&gt;"Ja",VLOOKUP($D495,Listen!$A$2:$F$45,5,0)="Nein",E495&lt;IF(D495="LNG Anbindungsanlagen gemäß separater Festlegung",2022,2023)),$Y495,$W495),0)</f>
        <v>0</v>
      </c>
      <c r="AE495" s="45">
        <f>IFERROR(IF(OR($S495&lt;&gt;"Ja",VLOOKUP($D495,Listen!$A$2:$F$45,6,0)="Nein"),$Y495,$X495),0)</f>
        <v>0</v>
      </c>
      <c r="AF495" s="45">
        <f>IFERROR(IF(OR($S495&lt;&gt;"Ja",VLOOKUP($D495,Listen!$A$2:$F$45,6,0)="Nein"),$Y495,$X495),0)</f>
        <v>0</v>
      </c>
      <c r="AG495" s="45">
        <f>IFERROR(IF(OR($S495&lt;&gt;"Ja",VLOOKUP($D495,Listen!$A$2:$F$45,6,0)="Nein"),$Y495,$X495),0)</f>
        <v>0</v>
      </c>
      <c r="AH495" s="47">
        <f t="shared" si="182"/>
        <v>0</v>
      </c>
      <c r="AI495" s="122">
        <f>IFERROR(IF(VLOOKUP($D495,Listen!$A$2:$F$45,6,0)="Ja",MAX(BC495:BD495),D_SAV!$BC495),0)</f>
        <v>0</v>
      </c>
      <c r="AJ495" s="47">
        <f t="shared" si="183"/>
        <v>0</v>
      </c>
      <c r="AL495" s="262">
        <f t="shared" si="184"/>
        <v>0</v>
      </c>
      <c r="AM495" s="129">
        <f t="shared" si="171"/>
        <v>0</v>
      </c>
      <c r="AN495" s="263">
        <f t="shared" si="185"/>
        <v>0</v>
      </c>
      <c r="AO495" s="262">
        <f t="shared" si="172"/>
        <v>0</v>
      </c>
      <c r="AP495" s="129">
        <f t="shared" si="173"/>
        <v>0</v>
      </c>
      <c r="AQ495" s="263">
        <f t="shared" si="186"/>
        <v>0</v>
      </c>
      <c r="AR495" s="262">
        <f t="shared" si="174"/>
        <v>0</v>
      </c>
      <c r="AS495" s="129">
        <f t="shared" si="175"/>
        <v>0</v>
      </c>
      <c r="AT495" s="263">
        <f t="shared" si="187"/>
        <v>0</v>
      </c>
      <c r="AU495" s="262">
        <f t="shared" si="176"/>
        <v>0</v>
      </c>
      <c r="AV495" s="129">
        <f t="shared" si="177"/>
        <v>0</v>
      </c>
      <c r="AW495" s="263">
        <f t="shared" si="188"/>
        <v>0</v>
      </c>
      <c r="AX495" s="262">
        <f t="shared" si="178"/>
        <v>0</v>
      </c>
      <c r="AY495" s="129">
        <f t="shared" si="179"/>
        <v>0</v>
      </c>
      <c r="AZ495" s="129">
        <f t="shared" si="189"/>
        <v>0</v>
      </c>
      <c r="BA495" s="263">
        <f>IFERROR(IF(VLOOKUP($D495,Listen!$A$2:$F$45,6,0)="Ja",AX495-MAX(AY495:AZ495),AX495-AY495),0)</f>
        <v>0</v>
      </c>
      <c r="BB495" s="262">
        <f t="shared" si="190"/>
        <v>0</v>
      </c>
      <c r="BC495" s="129">
        <f t="shared" si="180"/>
        <v>0</v>
      </c>
      <c r="BD495" s="129">
        <f t="shared" si="191"/>
        <v>0</v>
      </c>
      <c r="BE495" s="263">
        <f>IFERROR(IF(VLOOKUP($D495,Listen!$A$2:$F$45,6,0)="Ja",BB495-MAX(BC495:BD495),BB495-BC495),0)</f>
        <v>0</v>
      </c>
    </row>
    <row r="496" spans="1:57" x14ac:dyDescent="0.25">
      <c r="A496" s="189">
        <v>492</v>
      </c>
      <c r="B496" s="135" t="str">
        <f>IF(AND(E496&lt;&gt;0,D496&lt;&gt;0,F496&lt;&gt;0),IF(C496&lt;&gt;0,CONCATENATE(C496,"-AGr",VLOOKUP(D496,Listen!$A$2:$D$45,4,FALSE),"-",E496,"-",F496,),CONCATENATE("AGr",VLOOKUP(D496,Listen!$A$2:$D$45,4,FALSE),"-",E496,"-",F496)),"keine vollständige ID")</f>
        <v>keine vollständige ID</v>
      </c>
      <c r="C496" s="126"/>
      <c r="D496" s="275"/>
      <c r="E496" s="33"/>
      <c r="F496" s="130"/>
      <c r="G496" s="16"/>
      <c r="H496" s="16"/>
      <c r="I496" s="16"/>
      <c r="J496" s="16"/>
      <c r="K496" s="16"/>
      <c r="L496" s="94">
        <f>IF(E496&gt;A_Stammdaten!$B$10,0,G496+H496-J496)</f>
        <v>0</v>
      </c>
      <c r="M496" s="16"/>
      <c r="N496" s="16"/>
      <c r="O496" s="16"/>
      <c r="P496" s="54">
        <f t="shared" si="168"/>
        <v>0</v>
      </c>
      <c r="Q496" s="33"/>
      <c r="R496" s="33"/>
      <c r="S496" s="33"/>
      <c r="T496" s="33"/>
      <c r="U496" s="33"/>
      <c r="V496" s="33"/>
      <c r="W496" s="55" t="str">
        <f t="shared" si="169"/>
        <v>-</v>
      </c>
      <c r="X496" s="55" t="str">
        <f t="shared" si="170"/>
        <v>-</v>
      </c>
      <c r="Y496" s="55">
        <f>IF(ISBLANK($D496),0,VLOOKUP($D496,Listen!$A$2:$C$45,2,FALSE))</f>
        <v>0</v>
      </c>
      <c r="Z496" s="55">
        <f>IF(ISBLANK($D496),0,VLOOKUP($D496,Listen!$A$2:$C$45,3,FALSE))</f>
        <v>0</v>
      </c>
      <c r="AA496" s="45">
        <f t="shared" si="193"/>
        <v>0</v>
      </c>
      <c r="AB496" s="45">
        <f t="shared" si="193"/>
        <v>0</v>
      </c>
      <c r="AC496" s="45">
        <f>IFERROR(IF(OR($R496&lt;&gt;"Ja",VLOOKUP($D496,Listen!$A$2:$F$45,5,0)="Nein",E496&lt;IF(D496="LNG Anbindungsanlagen gemäß separater Festlegung",2022,2023)),$Y496,$W496),0)</f>
        <v>0</v>
      </c>
      <c r="AD496" s="45">
        <f>IFERROR(IF(OR($R496&lt;&gt;"Ja",VLOOKUP($D496,Listen!$A$2:$F$45,5,0)="Nein",E496&lt;IF(D496="LNG Anbindungsanlagen gemäß separater Festlegung",2022,2023)),$Y496,$W496),0)</f>
        <v>0</v>
      </c>
      <c r="AE496" s="45">
        <f>IFERROR(IF(OR($S496&lt;&gt;"Ja",VLOOKUP($D496,Listen!$A$2:$F$45,6,0)="Nein"),$Y496,$X496),0)</f>
        <v>0</v>
      </c>
      <c r="AF496" s="45">
        <f>IFERROR(IF(OR($S496&lt;&gt;"Ja",VLOOKUP($D496,Listen!$A$2:$F$45,6,0)="Nein"),$Y496,$X496),0)</f>
        <v>0</v>
      </c>
      <c r="AG496" s="45">
        <f>IFERROR(IF(OR($S496&lt;&gt;"Ja",VLOOKUP($D496,Listen!$A$2:$F$45,6,0)="Nein"),$Y496,$X496),0)</f>
        <v>0</v>
      </c>
      <c r="AH496" s="47">
        <f t="shared" si="182"/>
        <v>0</v>
      </c>
      <c r="AI496" s="122">
        <f>IFERROR(IF(VLOOKUP($D496,Listen!$A$2:$F$45,6,0)="Ja",MAX(BC496:BD496),D_SAV!$BC496),0)</f>
        <v>0</v>
      </c>
      <c r="AJ496" s="47">
        <f t="shared" si="183"/>
        <v>0</v>
      </c>
      <c r="AL496" s="262">
        <f t="shared" si="184"/>
        <v>0</v>
      </c>
      <c r="AM496" s="129">
        <f t="shared" si="171"/>
        <v>0</v>
      </c>
      <c r="AN496" s="263">
        <f t="shared" si="185"/>
        <v>0</v>
      </c>
      <c r="AO496" s="262">
        <f t="shared" si="172"/>
        <v>0</v>
      </c>
      <c r="AP496" s="129">
        <f t="shared" si="173"/>
        <v>0</v>
      </c>
      <c r="AQ496" s="263">
        <f t="shared" si="186"/>
        <v>0</v>
      </c>
      <c r="AR496" s="262">
        <f t="shared" si="174"/>
        <v>0</v>
      </c>
      <c r="AS496" s="129">
        <f t="shared" si="175"/>
        <v>0</v>
      </c>
      <c r="AT496" s="263">
        <f t="shared" si="187"/>
        <v>0</v>
      </c>
      <c r="AU496" s="262">
        <f t="shared" si="176"/>
        <v>0</v>
      </c>
      <c r="AV496" s="129">
        <f t="shared" si="177"/>
        <v>0</v>
      </c>
      <c r="AW496" s="263">
        <f t="shared" si="188"/>
        <v>0</v>
      </c>
      <c r="AX496" s="262">
        <f t="shared" si="178"/>
        <v>0</v>
      </c>
      <c r="AY496" s="129">
        <f t="shared" si="179"/>
        <v>0</v>
      </c>
      <c r="AZ496" s="129">
        <f t="shared" si="189"/>
        <v>0</v>
      </c>
      <c r="BA496" s="263">
        <f>IFERROR(IF(VLOOKUP($D496,Listen!$A$2:$F$45,6,0)="Ja",AX496-MAX(AY496:AZ496),AX496-AY496),0)</f>
        <v>0</v>
      </c>
      <c r="BB496" s="262">
        <f t="shared" si="190"/>
        <v>0</v>
      </c>
      <c r="BC496" s="129">
        <f t="shared" si="180"/>
        <v>0</v>
      </c>
      <c r="BD496" s="129">
        <f t="shared" si="191"/>
        <v>0</v>
      </c>
      <c r="BE496" s="263">
        <f>IFERROR(IF(VLOOKUP($D496,Listen!$A$2:$F$45,6,0)="Ja",BB496-MAX(BC496:BD496),BB496-BC496),0)</f>
        <v>0</v>
      </c>
    </row>
    <row r="497" spans="1:57" x14ac:dyDescent="0.25">
      <c r="A497" s="189">
        <v>493</v>
      </c>
      <c r="B497" s="135" t="str">
        <f>IF(AND(E497&lt;&gt;0,D497&lt;&gt;0,F497&lt;&gt;0),IF(C497&lt;&gt;0,CONCATENATE(C497,"-AGr",VLOOKUP(D497,Listen!$A$2:$D$45,4,FALSE),"-",E497,"-",F497,),CONCATENATE("AGr",VLOOKUP(D497,Listen!$A$2:$D$45,4,FALSE),"-",E497,"-",F497)),"keine vollständige ID")</f>
        <v>keine vollständige ID</v>
      </c>
      <c r="C497" s="126"/>
      <c r="D497" s="275"/>
      <c r="E497" s="33"/>
      <c r="F497" s="130"/>
      <c r="G497" s="16"/>
      <c r="H497" s="16"/>
      <c r="I497" s="16"/>
      <c r="J497" s="16"/>
      <c r="K497" s="16"/>
      <c r="L497" s="94">
        <f>IF(E497&gt;A_Stammdaten!$B$10,0,G497+H497-J497)</f>
        <v>0</v>
      </c>
      <c r="M497" s="16"/>
      <c r="N497" s="16"/>
      <c r="O497" s="16"/>
      <c r="P497" s="54">
        <f t="shared" si="168"/>
        <v>0</v>
      </c>
      <c r="Q497" s="33"/>
      <c r="R497" s="33"/>
      <c r="S497" s="33"/>
      <c r="T497" s="33"/>
      <c r="U497" s="33"/>
      <c r="V497" s="33"/>
      <c r="W497" s="55" t="str">
        <f t="shared" si="169"/>
        <v>-</v>
      </c>
      <c r="X497" s="55" t="str">
        <f t="shared" si="170"/>
        <v>-</v>
      </c>
      <c r="Y497" s="55">
        <f>IF(ISBLANK($D497),0,VLOOKUP($D497,Listen!$A$2:$C$45,2,FALSE))</f>
        <v>0</v>
      </c>
      <c r="Z497" s="55">
        <f>IF(ISBLANK($D497),0,VLOOKUP($D497,Listen!$A$2:$C$45,3,FALSE))</f>
        <v>0</v>
      </c>
      <c r="AA497" s="45">
        <f t="shared" si="193"/>
        <v>0</v>
      </c>
      <c r="AB497" s="45">
        <f t="shared" si="193"/>
        <v>0</v>
      </c>
      <c r="AC497" s="45">
        <f>IFERROR(IF(OR($R497&lt;&gt;"Ja",VLOOKUP($D497,Listen!$A$2:$F$45,5,0)="Nein",E497&lt;IF(D497="LNG Anbindungsanlagen gemäß separater Festlegung",2022,2023)),$Y497,$W497),0)</f>
        <v>0</v>
      </c>
      <c r="AD497" s="45">
        <f>IFERROR(IF(OR($R497&lt;&gt;"Ja",VLOOKUP($D497,Listen!$A$2:$F$45,5,0)="Nein",E497&lt;IF(D497="LNG Anbindungsanlagen gemäß separater Festlegung",2022,2023)),$Y497,$W497),0)</f>
        <v>0</v>
      </c>
      <c r="AE497" s="45">
        <f>IFERROR(IF(OR($S497&lt;&gt;"Ja",VLOOKUP($D497,Listen!$A$2:$F$45,6,0)="Nein"),$Y497,$X497),0)</f>
        <v>0</v>
      </c>
      <c r="AF497" s="45">
        <f>IFERROR(IF(OR($S497&lt;&gt;"Ja",VLOOKUP($D497,Listen!$A$2:$F$45,6,0)="Nein"),$Y497,$X497),0)</f>
        <v>0</v>
      </c>
      <c r="AG497" s="45">
        <f>IFERROR(IF(OR($S497&lt;&gt;"Ja",VLOOKUP($D497,Listen!$A$2:$F$45,6,0)="Nein"),$Y497,$X497),0)</f>
        <v>0</v>
      </c>
      <c r="AH497" s="47">
        <f t="shared" si="182"/>
        <v>0</v>
      </c>
      <c r="AI497" s="122">
        <f>IFERROR(IF(VLOOKUP($D497,Listen!$A$2:$F$45,6,0)="Ja",MAX(BC497:BD497),D_SAV!$BC497),0)</f>
        <v>0</v>
      </c>
      <c r="AJ497" s="47">
        <f t="shared" si="183"/>
        <v>0</v>
      </c>
      <c r="AL497" s="262">
        <f t="shared" si="184"/>
        <v>0</v>
      </c>
      <c r="AM497" s="129">
        <f t="shared" si="171"/>
        <v>0</v>
      </c>
      <c r="AN497" s="263">
        <f t="shared" si="185"/>
        <v>0</v>
      </c>
      <c r="AO497" s="262">
        <f t="shared" si="172"/>
        <v>0</v>
      </c>
      <c r="AP497" s="129">
        <f t="shared" si="173"/>
        <v>0</v>
      </c>
      <c r="AQ497" s="263">
        <f t="shared" si="186"/>
        <v>0</v>
      </c>
      <c r="AR497" s="262">
        <f t="shared" si="174"/>
        <v>0</v>
      </c>
      <c r="AS497" s="129">
        <f t="shared" si="175"/>
        <v>0</v>
      </c>
      <c r="AT497" s="263">
        <f t="shared" si="187"/>
        <v>0</v>
      </c>
      <c r="AU497" s="262">
        <f t="shared" si="176"/>
        <v>0</v>
      </c>
      <c r="AV497" s="129">
        <f t="shared" si="177"/>
        <v>0</v>
      </c>
      <c r="AW497" s="263">
        <f t="shared" si="188"/>
        <v>0</v>
      </c>
      <c r="AX497" s="262">
        <f t="shared" si="178"/>
        <v>0</v>
      </c>
      <c r="AY497" s="129">
        <f t="shared" si="179"/>
        <v>0</v>
      </c>
      <c r="AZ497" s="129">
        <f t="shared" si="189"/>
        <v>0</v>
      </c>
      <c r="BA497" s="263">
        <f>IFERROR(IF(VLOOKUP($D497,Listen!$A$2:$F$45,6,0)="Ja",AX497-MAX(AY497:AZ497),AX497-AY497),0)</f>
        <v>0</v>
      </c>
      <c r="BB497" s="262">
        <f t="shared" si="190"/>
        <v>0</v>
      </c>
      <c r="BC497" s="129">
        <f t="shared" si="180"/>
        <v>0</v>
      </c>
      <c r="BD497" s="129">
        <f t="shared" si="191"/>
        <v>0</v>
      </c>
      <c r="BE497" s="263">
        <f>IFERROR(IF(VLOOKUP($D497,Listen!$A$2:$F$45,6,0)="Ja",BB497-MAX(BC497:BD497),BB497-BC497),0)</f>
        <v>0</v>
      </c>
    </row>
    <row r="498" spans="1:57" x14ac:dyDescent="0.25">
      <c r="A498" s="189">
        <v>494</v>
      </c>
      <c r="B498" s="135" t="str">
        <f>IF(AND(E498&lt;&gt;0,D498&lt;&gt;0,F498&lt;&gt;0),IF(C498&lt;&gt;0,CONCATENATE(C498,"-AGr",VLOOKUP(D498,Listen!$A$2:$D$45,4,FALSE),"-",E498,"-",F498,),CONCATENATE("AGr",VLOOKUP(D498,Listen!$A$2:$D$45,4,FALSE),"-",E498,"-",F498)),"keine vollständige ID")</f>
        <v>keine vollständige ID</v>
      </c>
      <c r="C498" s="126"/>
      <c r="D498" s="275"/>
      <c r="E498" s="33"/>
      <c r="F498" s="130"/>
      <c r="G498" s="16"/>
      <c r="H498" s="16"/>
      <c r="I498" s="16"/>
      <c r="J498" s="16"/>
      <c r="K498" s="16"/>
      <c r="L498" s="94">
        <f>IF(E498&gt;A_Stammdaten!$B$10,0,G498+H498-J498)</f>
        <v>0</v>
      </c>
      <c r="M498" s="16"/>
      <c r="N498" s="16"/>
      <c r="O498" s="16"/>
      <c r="P498" s="54">
        <f t="shared" si="168"/>
        <v>0</v>
      </c>
      <c r="Q498" s="33"/>
      <c r="R498" s="33"/>
      <c r="S498" s="33"/>
      <c r="T498" s="33"/>
      <c r="U498" s="33"/>
      <c r="V498" s="33"/>
      <c r="W498" s="55" t="str">
        <f t="shared" si="169"/>
        <v>-</v>
      </c>
      <c r="X498" s="55" t="str">
        <f t="shared" si="170"/>
        <v>-</v>
      </c>
      <c r="Y498" s="55">
        <f>IF(ISBLANK($D498),0,VLOOKUP($D498,Listen!$A$2:$C$45,2,FALSE))</f>
        <v>0</v>
      </c>
      <c r="Z498" s="55">
        <f>IF(ISBLANK($D498),0,VLOOKUP($D498,Listen!$A$2:$C$45,3,FALSE))</f>
        <v>0</v>
      </c>
      <c r="AA498" s="45">
        <f t="shared" si="193"/>
        <v>0</v>
      </c>
      <c r="AB498" s="45">
        <f t="shared" si="193"/>
        <v>0</v>
      </c>
      <c r="AC498" s="45">
        <f>IFERROR(IF(OR($R498&lt;&gt;"Ja",VLOOKUP($D498,Listen!$A$2:$F$45,5,0)="Nein",E498&lt;IF(D498="LNG Anbindungsanlagen gemäß separater Festlegung",2022,2023)),$Y498,$W498),0)</f>
        <v>0</v>
      </c>
      <c r="AD498" s="45">
        <f>IFERROR(IF(OR($R498&lt;&gt;"Ja",VLOOKUP($D498,Listen!$A$2:$F$45,5,0)="Nein",E498&lt;IF(D498="LNG Anbindungsanlagen gemäß separater Festlegung",2022,2023)),$Y498,$W498),0)</f>
        <v>0</v>
      </c>
      <c r="AE498" s="45">
        <f>IFERROR(IF(OR($S498&lt;&gt;"Ja",VLOOKUP($D498,Listen!$A$2:$F$45,6,0)="Nein"),$Y498,$X498),0)</f>
        <v>0</v>
      </c>
      <c r="AF498" s="45">
        <f>IFERROR(IF(OR($S498&lt;&gt;"Ja",VLOOKUP($D498,Listen!$A$2:$F$45,6,0)="Nein"),$Y498,$X498),0)</f>
        <v>0</v>
      </c>
      <c r="AG498" s="45">
        <f>IFERROR(IF(OR($S498&lt;&gt;"Ja",VLOOKUP($D498,Listen!$A$2:$F$45,6,0)="Nein"),$Y498,$X498),0)</f>
        <v>0</v>
      </c>
      <c r="AH498" s="47">
        <f t="shared" si="182"/>
        <v>0</v>
      </c>
      <c r="AI498" s="122">
        <f>IFERROR(IF(VLOOKUP($D498,Listen!$A$2:$F$45,6,0)="Ja",MAX(BC498:BD498),D_SAV!$BC498),0)</f>
        <v>0</v>
      </c>
      <c r="AJ498" s="47">
        <f t="shared" si="183"/>
        <v>0</v>
      </c>
      <c r="AL498" s="262">
        <f t="shared" si="184"/>
        <v>0</v>
      </c>
      <c r="AM498" s="129">
        <f t="shared" si="171"/>
        <v>0</v>
      </c>
      <c r="AN498" s="263">
        <f t="shared" si="185"/>
        <v>0</v>
      </c>
      <c r="AO498" s="262">
        <f t="shared" si="172"/>
        <v>0</v>
      </c>
      <c r="AP498" s="129">
        <f t="shared" si="173"/>
        <v>0</v>
      </c>
      <c r="AQ498" s="263">
        <f t="shared" si="186"/>
        <v>0</v>
      </c>
      <c r="AR498" s="262">
        <f t="shared" si="174"/>
        <v>0</v>
      </c>
      <c r="AS498" s="129">
        <f t="shared" si="175"/>
        <v>0</v>
      </c>
      <c r="AT498" s="263">
        <f t="shared" si="187"/>
        <v>0</v>
      </c>
      <c r="AU498" s="262">
        <f t="shared" si="176"/>
        <v>0</v>
      </c>
      <c r="AV498" s="129">
        <f t="shared" si="177"/>
        <v>0</v>
      </c>
      <c r="AW498" s="263">
        <f t="shared" si="188"/>
        <v>0</v>
      </c>
      <c r="AX498" s="262">
        <f t="shared" si="178"/>
        <v>0</v>
      </c>
      <c r="AY498" s="129">
        <f t="shared" si="179"/>
        <v>0</v>
      </c>
      <c r="AZ498" s="129">
        <f t="shared" si="189"/>
        <v>0</v>
      </c>
      <c r="BA498" s="263">
        <f>IFERROR(IF(VLOOKUP($D498,Listen!$A$2:$F$45,6,0)="Ja",AX498-MAX(AY498:AZ498),AX498-AY498),0)</f>
        <v>0</v>
      </c>
      <c r="BB498" s="262">
        <f t="shared" si="190"/>
        <v>0</v>
      </c>
      <c r="BC498" s="129">
        <f t="shared" si="180"/>
        <v>0</v>
      </c>
      <c r="BD498" s="129">
        <f t="shared" si="191"/>
        <v>0</v>
      </c>
      <c r="BE498" s="263">
        <f>IFERROR(IF(VLOOKUP($D498,Listen!$A$2:$F$45,6,0)="Ja",BB498-MAX(BC498:BD498),BB498-BC498),0)</f>
        <v>0</v>
      </c>
    </row>
    <row r="499" spans="1:57" x14ac:dyDescent="0.25">
      <c r="A499" s="189">
        <v>495</v>
      </c>
      <c r="B499" s="135" t="str">
        <f>IF(AND(E499&lt;&gt;0,D499&lt;&gt;0,F499&lt;&gt;0),IF(C499&lt;&gt;0,CONCATENATE(C499,"-AGr",VLOOKUP(D499,Listen!$A$2:$D$45,4,FALSE),"-",E499,"-",F499,),CONCATENATE("AGr",VLOOKUP(D499,Listen!$A$2:$D$45,4,FALSE),"-",E499,"-",F499)),"keine vollständige ID")</f>
        <v>keine vollständige ID</v>
      </c>
      <c r="C499" s="126"/>
      <c r="D499" s="275"/>
      <c r="E499" s="33"/>
      <c r="F499" s="130"/>
      <c r="G499" s="16"/>
      <c r="H499" s="16"/>
      <c r="I499" s="16"/>
      <c r="J499" s="16"/>
      <c r="K499" s="16"/>
      <c r="L499" s="94">
        <f>IF(E499&gt;A_Stammdaten!$B$10,0,G499+H499-J499)</f>
        <v>0</v>
      </c>
      <c r="M499" s="16"/>
      <c r="N499" s="16"/>
      <c r="O499" s="16"/>
      <c r="P499" s="54">
        <f t="shared" si="168"/>
        <v>0</v>
      </c>
      <c r="Q499" s="33"/>
      <c r="R499" s="33"/>
      <c r="S499" s="33"/>
      <c r="T499" s="33"/>
      <c r="U499" s="33"/>
      <c r="V499" s="33"/>
      <c r="W499" s="55" t="str">
        <f t="shared" si="169"/>
        <v>-</v>
      </c>
      <c r="X499" s="55" t="str">
        <f t="shared" si="170"/>
        <v>-</v>
      </c>
      <c r="Y499" s="55">
        <f>IF(ISBLANK($D499),0,VLOOKUP($D499,Listen!$A$2:$C$45,2,FALSE))</f>
        <v>0</v>
      </c>
      <c r="Z499" s="55">
        <f>IF(ISBLANK($D499),0,VLOOKUP($D499,Listen!$A$2:$C$45,3,FALSE))</f>
        <v>0</v>
      </c>
      <c r="AA499" s="45">
        <f t="shared" si="193"/>
        <v>0</v>
      </c>
      <c r="AB499" s="45">
        <f t="shared" si="193"/>
        <v>0</v>
      </c>
      <c r="AC499" s="45">
        <f>IFERROR(IF(OR($R499&lt;&gt;"Ja",VLOOKUP($D499,Listen!$A$2:$F$45,5,0)="Nein",E499&lt;IF(D499="LNG Anbindungsanlagen gemäß separater Festlegung",2022,2023)),$Y499,$W499),0)</f>
        <v>0</v>
      </c>
      <c r="AD499" s="45">
        <f>IFERROR(IF(OR($R499&lt;&gt;"Ja",VLOOKUP($D499,Listen!$A$2:$F$45,5,0)="Nein",E499&lt;IF(D499="LNG Anbindungsanlagen gemäß separater Festlegung",2022,2023)),$Y499,$W499),0)</f>
        <v>0</v>
      </c>
      <c r="AE499" s="45">
        <f>IFERROR(IF(OR($S499&lt;&gt;"Ja",VLOOKUP($D499,Listen!$A$2:$F$45,6,0)="Nein"),$Y499,$X499),0)</f>
        <v>0</v>
      </c>
      <c r="AF499" s="45">
        <f>IFERROR(IF(OR($S499&lt;&gt;"Ja",VLOOKUP($D499,Listen!$A$2:$F$45,6,0)="Nein"),$Y499,$X499),0)</f>
        <v>0</v>
      </c>
      <c r="AG499" s="45">
        <f>IFERROR(IF(OR($S499&lt;&gt;"Ja",VLOOKUP($D499,Listen!$A$2:$F$45,6,0)="Nein"),$Y499,$X499),0)</f>
        <v>0</v>
      </c>
      <c r="AH499" s="47">
        <f t="shared" si="182"/>
        <v>0</v>
      </c>
      <c r="AI499" s="122">
        <f>IFERROR(IF(VLOOKUP($D499,Listen!$A$2:$F$45,6,0)="Ja",MAX(BC499:BD499),D_SAV!$BC499),0)</f>
        <v>0</v>
      </c>
      <c r="AJ499" s="47">
        <f t="shared" si="183"/>
        <v>0</v>
      </c>
      <c r="AL499" s="262">
        <f t="shared" si="184"/>
        <v>0</v>
      </c>
      <c r="AM499" s="129">
        <f t="shared" si="171"/>
        <v>0</v>
      </c>
      <c r="AN499" s="263">
        <f t="shared" si="185"/>
        <v>0</v>
      </c>
      <c r="AO499" s="262">
        <f t="shared" si="172"/>
        <v>0</v>
      </c>
      <c r="AP499" s="129">
        <f t="shared" si="173"/>
        <v>0</v>
      </c>
      <c r="AQ499" s="263">
        <f t="shared" si="186"/>
        <v>0</v>
      </c>
      <c r="AR499" s="262">
        <f t="shared" si="174"/>
        <v>0</v>
      </c>
      <c r="AS499" s="129">
        <f t="shared" si="175"/>
        <v>0</v>
      </c>
      <c r="AT499" s="263">
        <f t="shared" si="187"/>
        <v>0</v>
      </c>
      <c r="AU499" s="262">
        <f t="shared" si="176"/>
        <v>0</v>
      </c>
      <c r="AV499" s="129">
        <f t="shared" si="177"/>
        <v>0</v>
      </c>
      <c r="AW499" s="263">
        <f t="shared" si="188"/>
        <v>0</v>
      </c>
      <c r="AX499" s="262">
        <f t="shared" si="178"/>
        <v>0</v>
      </c>
      <c r="AY499" s="129">
        <f t="shared" si="179"/>
        <v>0</v>
      </c>
      <c r="AZ499" s="129">
        <f t="shared" si="189"/>
        <v>0</v>
      </c>
      <c r="BA499" s="263">
        <f>IFERROR(IF(VLOOKUP($D499,Listen!$A$2:$F$45,6,0)="Ja",AX499-MAX(AY499:AZ499),AX499-AY499),0)</f>
        <v>0</v>
      </c>
      <c r="BB499" s="262">
        <f t="shared" si="190"/>
        <v>0</v>
      </c>
      <c r="BC499" s="129">
        <f t="shared" si="180"/>
        <v>0</v>
      </c>
      <c r="BD499" s="129">
        <f t="shared" si="191"/>
        <v>0</v>
      </c>
      <c r="BE499" s="263">
        <f>IFERROR(IF(VLOOKUP($D499,Listen!$A$2:$F$45,6,0)="Ja",BB499-MAX(BC499:BD499),BB499-BC499),0)</f>
        <v>0</v>
      </c>
    </row>
    <row r="500" spans="1:57" x14ac:dyDescent="0.25">
      <c r="A500" s="189">
        <v>496</v>
      </c>
      <c r="B500" s="135" t="str">
        <f>IF(AND(E500&lt;&gt;0,D500&lt;&gt;0,F500&lt;&gt;0),IF(C500&lt;&gt;0,CONCATENATE(C500,"-AGr",VLOOKUP(D500,Listen!$A$2:$D$45,4,FALSE),"-",E500,"-",F500,),CONCATENATE("AGr",VLOOKUP(D500,Listen!$A$2:$D$45,4,FALSE),"-",E500,"-",F500)),"keine vollständige ID")</f>
        <v>keine vollständige ID</v>
      </c>
      <c r="C500" s="126"/>
      <c r="D500" s="275"/>
      <c r="E500" s="33"/>
      <c r="F500" s="130"/>
      <c r="G500" s="16"/>
      <c r="H500" s="16"/>
      <c r="I500" s="16"/>
      <c r="J500" s="16"/>
      <c r="K500" s="16"/>
      <c r="L500" s="94">
        <f>IF(E500&gt;A_Stammdaten!$B$10,0,G500+H500-J500)</f>
        <v>0</v>
      </c>
      <c r="M500" s="16"/>
      <c r="N500" s="16"/>
      <c r="O500" s="16"/>
      <c r="P500" s="54">
        <f t="shared" si="168"/>
        <v>0</v>
      </c>
      <c r="Q500" s="33"/>
      <c r="R500" s="33"/>
      <c r="S500" s="33"/>
      <c r="T500" s="33"/>
      <c r="U500" s="33"/>
      <c r="V500" s="33"/>
      <c r="W500" s="55" t="str">
        <f t="shared" si="169"/>
        <v>-</v>
      </c>
      <c r="X500" s="55" t="str">
        <f t="shared" si="170"/>
        <v>-</v>
      </c>
      <c r="Y500" s="55">
        <f>IF(ISBLANK($D500),0,VLOOKUP($D500,Listen!$A$2:$C$45,2,FALSE))</f>
        <v>0</v>
      </c>
      <c r="Z500" s="55">
        <f>IF(ISBLANK($D500),0,VLOOKUP($D500,Listen!$A$2:$C$45,3,FALSE))</f>
        <v>0</v>
      </c>
      <c r="AA500" s="45">
        <f t="shared" si="193"/>
        <v>0</v>
      </c>
      <c r="AB500" s="45">
        <f t="shared" si="193"/>
        <v>0</v>
      </c>
      <c r="AC500" s="45">
        <f>IFERROR(IF(OR($R500&lt;&gt;"Ja",VLOOKUP($D500,Listen!$A$2:$F$45,5,0)="Nein",E500&lt;IF(D500="LNG Anbindungsanlagen gemäß separater Festlegung",2022,2023)),$Y500,$W500),0)</f>
        <v>0</v>
      </c>
      <c r="AD500" s="45">
        <f>IFERROR(IF(OR($R500&lt;&gt;"Ja",VLOOKUP($D500,Listen!$A$2:$F$45,5,0)="Nein",E500&lt;IF(D500="LNG Anbindungsanlagen gemäß separater Festlegung",2022,2023)),$Y500,$W500),0)</f>
        <v>0</v>
      </c>
      <c r="AE500" s="45">
        <f>IFERROR(IF(OR($S500&lt;&gt;"Ja",VLOOKUP($D500,Listen!$A$2:$F$45,6,0)="Nein"),$Y500,$X500),0)</f>
        <v>0</v>
      </c>
      <c r="AF500" s="45">
        <f>IFERROR(IF(OR($S500&lt;&gt;"Ja",VLOOKUP($D500,Listen!$A$2:$F$45,6,0)="Nein"),$Y500,$X500),0)</f>
        <v>0</v>
      </c>
      <c r="AG500" s="45">
        <f>IFERROR(IF(OR($S500&lt;&gt;"Ja",VLOOKUP($D500,Listen!$A$2:$F$45,6,0)="Nein"),$Y500,$X500),0)</f>
        <v>0</v>
      </c>
      <c r="AH500" s="47">
        <f t="shared" si="182"/>
        <v>0</v>
      </c>
      <c r="AI500" s="122">
        <f>IFERROR(IF(VLOOKUP($D500,Listen!$A$2:$F$45,6,0)="Ja",MAX(BC500:BD500),D_SAV!$BC500),0)</f>
        <v>0</v>
      </c>
      <c r="AJ500" s="47">
        <f t="shared" si="183"/>
        <v>0</v>
      </c>
      <c r="AL500" s="262">
        <f t="shared" si="184"/>
        <v>0</v>
      </c>
      <c r="AM500" s="129">
        <f t="shared" si="171"/>
        <v>0</v>
      </c>
      <c r="AN500" s="263">
        <f t="shared" si="185"/>
        <v>0</v>
      </c>
      <c r="AO500" s="262">
        <f t="shared" si="172"/>
        <v>0</v>
      </c>
      <c r="AP500" s="129">
        <f t="shared" si="173"/>
        <v>0</v>
      </c>
      <c r="AQ500" s="263">
        <f t="shared" si="186"/>
        <v>0</v>
      </c>
      <c r="AR500" s="262">
        <f t="shared" si="174"/>
        <v>0</v>
      </c>
      <c r="AS500" s="129">
        <f t="shared" si="175"/>
        <v>0</v>
      </c>
      <c r="AT500" s="263">
        <f t="shared" si="187"/>
        <v>0</v>
      </c>
      <c r="AU500" s="262">
        <f t="shared" si="176"/>
        <v>0</v>
      </c>
      <c r="AV500" s="129">
        <f t="shared" si="177"/>
        <v>0</v>
      </c>
      <c r="AW500" s="263">
        <f t="shared" si="188"/>
        <v>0</v>
      </c>
      <c r="AX500" s="262">
        <f t="shared" si="178"/>
        <v>0</v>
      </c>
      <c r="AY500" s="129">
        <f t="shared" si="179"/>
        <v>0</v>
      </c>
      <c r="AZ500" s="129">
        <f t="shared" si="189"/>
        <v>0</v>
      </c>
      <c r="BA500" s="263">
        <f>IFERROR(IF(VLOOKUP($D500,Listen!$A$2:$F$45,6,0)="Ja",AX500-MAX(AY500:AZ500),AX500-AY500),0)</f>
        <v>0</v>
      </c>
      <c r="BB500" s="262">
        <f t="shared" si="190"/>
        <v>0</v>
      </c>
      <c r="BC500" s="129">
        <f t="shared" si="180"/>
        <v>0</v>
      </c>
      <c r="BD500" s="129">
        <f t="shared" si="191"/>
        <v>0</v>
      </c>
      <c r="BE500" s="263">
        <f>IFERROR(IF(VLOOKUP($D500,Listen!$A$2:$F$45,6,0)="Ja",BB500-MAX(BC500:BD500),BB500-BC500),0)</f>
        <v>0</v>
      </c>
    </row>
    <row r="501" spans="1:57" x14ac:dyDescent="0.25">
      <c r="A501" s="189">
        <v>497</v>
      </c>
      <c r="B501" s="135" t="str">
        <f>IF(AND(E501&lt;&gt;0,D501&lt;&gt;0,F501&lt;&gt;0),IF(C501&lt;&gt;0,CONCATENATE(C501,"-AGr",VLOOKUP(D501,Listen!$A$2:$D$45,4,FALSE),"-",E501,"-",F501,),CONCATENATE("AGr",VLOOKUP(D501,Listen!$A$2:$D$45,4,FALSE),"-",E501,"-",F501)),"keine vollständige ID")</f>
        <v>keine vollständige ID</v>
      </c>
      <c r="C501" s="126"/>
      <c r="D501" s="275"/>
      <c r="E501" s="33"/>
      <c r="F501" s="130"/>
      <c r="G501" s="16"/>
      <c r="H501" s="16"/>
      <c r="I501" s="16"/>
      <c r="J501" s="16"/>
      <c r="K501" s="16"/>
      <c r="L501" s="94">
        <f>IF(E501&gt;A_Stammdaten!$B$10,0,G501+H501-J501)</f>
        <v>0</v>
      </c>
      <c r="M501" s="16"/>
      <c r="N501" s="16"/>
      <c r="O501" s="16"/>
      <c r="P501" s="54">
        <f t="shared" si="168"/>
        <v>0</v>
      </c>
      <c r="Q501" s="33"/>
      <c r="R501" s="33"/>
      <c r="S501" s="33"/>
      <c r="T501" s="33"/>
      <c r="U501" s="33"/>
      <c r="V501" s="33"/>
      <c r="W501" s="55" t="str">
        <f t="shared" si="169"/>
        <v>-</v>
      </c>
      <c r="X501" s="55" t="str">
        <f t="shared" si="170"/>
        <v>-</v>
      </c>
      <c r="Y501" s="55">
        <f>IF(ISBLANK($D501),0,VLOOKUP($D501,Listen!$A$2:$C$45,2,FALSE))</f>
        <v>0</v>
      </c>
      <c r="Z501" s="55">
        <f>IF(ISBLANK($D501),0,VLOOKUP($D501,Listen!$A$2:$C$45,3,FALSE))</f>
        <v>0</v>
      </c>
      <c r="AA501" s="45">
        <f t="shared" si="193"/>
        <v>0</v>
      </c>
      <c r="AB501" s="45">
        <f t="shared" si="193"/>
        <v>0</v>
      </c>
      <c r="AC501" s="45">
        <f>IFERROR(IF(OR($R501&lt;&gt;"Ja",VLOOKUP($D501,Listen!$A$2:$F$45,5,0)="Nein",E501&lt;IF(D501="LNG Anbindungsanlagen gemäß separater Festlegung",2022,2023)),$Y501,$W501),0)</f>
        <v>0</v>
      </c>
      <c r="AD501" s="45">
        <f>IFERROR(IF(OR($R501&lt;&gt;"Ja",VLOOKUP($D501,Listen!$A$2:$F$45,5,0)="Nein",E501&lt;IF(D501="LNG Anbindungsanlagen gemäß separater Festlegung",2022,2023)),$Y501,$W501),0)</f>
        <v>0</v>
      </c>
      <c r="AE501" s="45">
        <f>IFERROR(IF(OR($S501&lt;&gt;"Ja",VLOOKUP($D501,Listen!$A$2:$F$45,6,0)="Nein"),$Y501,$X501),0)</f>
        <v>0</v>
      </c>
      <c r="AF501" s="45">
        <f>IFERROR(IF(OR($S501&lt;&gt;"Ja",VLOOKUP($D501,Listen!$A$2:$F$45,6,0)="Nein"),$Y501,$X501),0)</f>
        <v>0</v>
      </c>
      <c r="AG501" s="45">
        <f>IFERROR(IF(OR($S501&lt;&gt;"Ja",VLOOKUP($D501,Listen!$A$2:$F$45,6,0)="Nein"),$Y501,$X501),0)</f>
        <v>0</v>
      </c>
      <c r="AH501" s="47">
        <f t="shared" si="182"/>
        <v>0</v>
      </c>
      <c r="AI501" s="122">
        <f>IFERROR(IF(VLOOKUP($D501,Listen!$A$2:$F$45,6,0)="Ja",MAX(BC501:BD501),D_SAV!$BC501),0)</f>
        <v>0</v>
      </c>
      <c r="AJ501" s="47">
        <f t="shared" si="183"/>
        <v>0</v>
      </c>
      <c r="AL501" s="262">
        <f t="shared" si="184"/>
        <v>0</v>
      </c>
      <c r="AM501" s="129">
        <f t="shared" si="171"/>
        <v>0</v>
      </c>
      <c r="AN501" s="263">
        <f t="shared" si="185"/>
        <v>0</v>
      </c>
      <c r="AO501" s="262">
        <f t="shared" si="172"/>
        <v>0</v>
      </c>
      <c r="AP501" s="129">
        <f t="shared" si="173"/>
        <v>0</v>
      </c>
      <c r="AQ501" s="263">
        <f t="shared" si="186"/>
        <v>0</v>
      </c>
      <c r="AR501" s="262">
        <f t="shared" si="174"/>
        <v>0</v>
      </c>
      <c r="AS501" s="129">
        <f t="shared" si="175"/>
        <v>0</v>
      </c>
      <c r="AT501" s="263">
        <f t="shared" si="187"/>
        <v>0</v>
      </c>
      <c r="AU501" s="262">
        <f t="shared" si="176"/>
        <v>0</v>
      </c>
      <c r="AV501" s="129">
        <f t="shared" si="177"/>
        <v>0</v>
      </c>
      <c r="AW501" s="263">
        <f t="shared" si="188"/>
        <v>0</v>
      </c>
      <c r="AX501" s="262">
        <f t="shared" si="178"/>
        <v>0</v>
      </c>
      <c r="AY501" s="129">
        <f t="shared" si="179"/>
        <v>0</v>
      </c>
      <c r="AZ501" s="129">
        <f t="shared" si="189"/>
        <v>0</v>
      </c>
      <c r="BA501" s="263">
        <f>IFERROR(IF(VLOOKUP($D501,Listen!$A$2:$F$45,6,0)="Ja",AX501-MAX(AY501:AZ501),AX501-AY501),0)</f>
        <v>0</v>
      </c>
      <c r="BB501" s="262">
        <f t="shared" si="190"/>
        <v>0</v>
      </c>
      <c r="BC501" s="129">
        <f t="shared" si="180"/>
        <v>0</v>
      </c>
      <c r="BD501" s="129">
        <f t="shared" si="191"/>
        <v>0</v>
      </c>
      <c r="BE501" s="263">
        <f>IFERROR(IF(VLOOKUP($D501,Listen!$A$2:$F$45,6,0)="Ja",BB501-MAX(BC501:BD501),BB501-BC501),0)</f>
        <v>0</v>
      </c>
    </row>
    <row r="502" spans="1:57" x14ac:dyDescent="0.25">
      <c r="A502" s="189">
        <v>498</v>
      </c>
      <c r="B502" s="135" t="str">
        <f>IF(AND(E502&lt;&gt;0,D502&lt;&gt;0,F502&lt;&gt;0),IF(C502&lt;&gt;0,CONCATENATE(C502,"-AGr",VLOOKUP(D502,Listen!$A$2:$D$45,4,FALSE),"-",E502,"-",F502,),CONCATENATE("AGr",VLOOKUP(D502,Listen!$A$2:$D$45,4,FALSE),"-",E502,"-",F502)),"keine vollständige ID")</f>
        <v>keine vollständige ID</v>
      </c>
      <c r="C502" s="126"/>
      <c r="D502" s="275"/>
      <c r="E502" s="33"/>
      <c r="F502" s="130"/>
      <c r="G502" s="16"/>
      <c r="H502" s="16"/>
      <c r="I502" s="16"/>
      <c r="J502" s="16"/>
      <c r="K502" s="16"/>
      <c r="L502" s="94">
        <f>IF(E502&gt;A_Stammdaten!$B$10,0,G502+H502-J502)</f>
        <v>0</v>
      </c>
      <c r="M502" s="16"/>
      <c r="N502" s="16"/>
      <c r="O502" s="16"/>
      <c r="P502" s="54">
        <f t="shared" si="168"/>
        <v>0</v>
      </c>
      <c r="Q502" s="33"/>
      <c r="R502" s="33"/>
      <c r="S502" s="33"/>
      <c r="T502" s="33"/>
      <c r="U502" s="33"/>
      <c r="V502" s="33"/>
      <c r="W502" s="55" t="str">
        <f t="shared" si="169"/>
        <v>-</v>
      </c>
      <c r="X502" s="55" t="str">
        <f t="shared" si="170"/>
        <v>-</v>
      </c>
      <c r="Y502" s="55">
        <f>IF(ISBLANK($D502),0,VLOOKUP($D502,Listen!$A$2:$C$45,2,FALSE))</f>
        <v>0</v>
      </c>
      <c r="Z502" s="55">
        <f>IF(ISBLANK($D502),0,VLOOKUP($D502,Listen!$A$2:$C$45,3,FALSE))</f>
        <v>0</v>
      </c>
      <c r="AA502" s="45">
        <f t="shared" si="193"/>
        <v>0</v>
      </c>
      <c r="AB502" s="45">
        <f t="shared" si="193"/>
        <v>0</v>
      </c>
      <c r="AC502" s="45">
        <f>IFERROR(IF(OR($R502&lt;&gt;"Ja",VLOOKUP($D502,Listen!$A$2:$F$45,5,0)="Nein",E502&lt;IF(D502="LNG Anbindungsanlagen gemäß separater Festlegung",2022,2023)),$Y502,$W502),0)</f>
        <v>0</v>
      </c>
      <c r="AD502" s="45">
        <f>IFERROR(IF(OR($R502&lt;&gt;"Ja",VLOOKUP($D502,Listen!$A$2:$F$45,5,0)="Nein",E502&lt;IF(D502="LNG Anbindungsanlagen gemäß separater Festlegung",2022,2023)),$Y502,$W502),0)</f>
        <v>0</v>
      </c>
      <c r="AE502" s="45">
        <f>IFERROR(IF(OR($S502&lt;&gt;"Ja",VLOOKUP($D502,Listen!$A$2:$F$45,6,0)="Nein"),$Y502,$X502),0)</f>
        <v>0</v>
      </c>
      <c r="AF502" s="45">
        <f>IFERROR(IF(OR($S502&lt;&gt;"Ja",VLOOKUP($D502,Listen!$A$2:$F$45,6,0)="Nein"),$Y502,$X502),0)</f>
        <v>0</v>
      </c>
      <c r="AG502" s="45">
        <f>IFERROR(IF(OR($S502&lt;&gt;"Ja",VLOOKUP($D502,Listen!$A$2:$F$45,6,0)="Nein"),$Y502,$X502),0)</f>
        <v>0</v>
      </c>
      <c r="AH502" s="47">
        <f t="shared" si="182"/>
        <v>0</v>
      </c>
      <c r="AI502" s="122">
        <f>IFERROR(IF(VLOOKUP($D502,Listen!$A$2:$F$45,6,0)="Ja",MAX(BC502:BD502),D_SAV!$BC502),0)</f>
        <v>0</v>
      </c>
      <c r="AJ502" s="47">
        <f t="shared" si="183"/>
        <v>0</v>
      </c>
      <c r="AL502" s="262">
        <f t="shared" si="184"/>
        <v>0</v>
      </c>
      <c r="AM502" s="129">
        <f t="shared" si="171"/>
        <v>0</v>
      </c>
      <c r="AN502" s="263">
        <f t="shared" si="185"/>
        <v>0</v>
      </c>
      <c r="AO502" s="262">
        <f t="shared" si="172"/>
        <v>0</v>
      </c>
      <c r="AP502" s="129">
        <f t="shared" si="173"/>
        <v>0</v>
      </c>
      <c r="AQ502" s="263">
        <f t="shared" si="186"/>
        <v>0</v>
      </c>
      <c r="AR502" s="262">
        <f t="shared" si="174"/>
        <v>0</v>
      </c>
      <c r="AS502" s="129">
        <f t="shared" si="175"/>
        <v>0</v>
      </c>
      <c r="AT502" s="263">
        <f t="shared" si="187"/>
        <v>0</v>
      </c>
      <c r="AU502" s="262">
        <f t="shared" si="176"/>
        <v>0</v>
      </c>
      <c r="AV502" s="129">
        <f t="shared" si="177"/>
        <v>0</v>
      </c>
      <c r="AW502" s="263">
        <f t="shared" si="188"/>
        <v>0</v>
      </c>
      <c r="AX502" s="262">
        <f t="shared" si="178"/>
        <v>0</v>
      </c>
      <c r="AY502" s="129">
        <f t="shared" si="179"/>
        <v>0</v>
      </c>
      <c r="AZ502" s="129">
        <f t="shared" si="189"/>
        <v>0</v>
      </c>
      <c r="BA502" s="263">
        <f>IFERROR(IF(VLOOKUP($D502,Listen!$A$2:$F$45,6,0)="Ja",AX502-MAX(AY502:AZ502),AX502-AY502),0)</f>
        <v>0</v>
      </c>
      <c r="BB502" s="262">
        <f t="shared" si="190"/>
        <v>0</v>
      </c>
      <c r="BC502" s="129">
        <f t="shared" si="180"/>
        <v>0</v>
      </c>
      <c r="BD502" s="129">
        <f t="shared" si="191"/>
        <v>0</v>
      </c>
      <c r="BE502" s="263">
        <f>IFERROR(IF(VLOOKUP($D502,Listen!$A$2:$F$45,6,0)="Ja",BB502-MAX(BC502:BD502),BB502-BC502),0)</f>
        <v>0</v>
      </c>
    </row>
    <row r="503" spans="1:57" x14ac:dyDescent="0.25">
      <c r="A503" s="189">
        <v>499</v>
      </c>
      <c r="B503" s="135" t="str">
        <f>IF(AND(E503&lt;&gt;0,D503&lt;&gt;0,F503&lt;&gt;0),IF(C503&lt;&gt;0,CONCATENATE(C503,"-AGr",VLOOKUP(D503,Listen!$A$2:$D$45,4,FALSE),"-",E503,"-",F503,),CONCATENATE("AGr",VLOOKUP(D503,Listen!$A$2:$D$45,4,FALSE),"-",E503,"-",F503)),"keine vollständige ID")</f>
        <v>keine vollständige ID</v>
      </c>
      <c r="C503" s="126"/>
      <c r="D503" s="275"/>
      <c r="E503" s="33"/>
      <c r="F503" s="130"/>
      <c r="G503" s="16"/>
      <c r="H503" s="16"/>
      <c r="I503" s="16"/>
      <c r="J503" s="16"/>
      <c r="K503" s="16"/>
      <c r="L503" s="94">
        <f>IF(E503&gt;A_Stammdaten!$B$10,0,G503+H503-J503)</f>
        <v>0</v>
      </c>
      <c r="M503" s="16"/>
      <c r="N503" s="16"/>
      <c r="O503" s="16"/>
      <c r="P503" s="54">
        <f t="shared" si="168"/>
        <v>0</v>
      </c>
      <c r="Q503" s="33"/>
      <c r="R503" s="33"/>
      <c r="S503" s="33"/>
      <c r="T503" s="33"/>
      <c r="U503" s="33"/>
      <c r="V503" s="33"/>
      <c r="W503" s="55" t="str">
        <f t="shared" si="169"/>
        <v>-</v>
      </c>
      <c r="X503" s="55" t="str">
        <f t="shared" si="170"/>
        <v>-</v>
      </c>
      <c r="Y503" s="55">
        <f>IF(ISBLANK($D503),0,VLOOKUP($D503,Listen!$A$2:$C$45,2,FALSE))</f>
        <v>0</v>
      </c>
      <c r="Z503" s="55">
        <f>IF(ISBLANK($D503),0,VLOOKUP($D503,Listen!$A$2:$C$45,3,FALSE))</f>
        <v>0</v>
      </c>
      <c r="AA503" s="45">
        <f t="shared" si="193"/>
        <v>0</v>
      </c>
      <c r="AB503" s="45">
        <f t="shared" si="193"/>
        <v>0</v>
      </c>
      <c r="AC503" s="45">
        <f>IFERROR(IF(OR($R503&lt;&gt;"Ja",VLOOKUP($D503,Listen!$A$2:$F$45,5,0)="Nein",E503&lt;IF(D503="LNG Anbindungsanlagen gemäß separater Festlegung",2022,2023)),$Y503,$W503),0)</f>
        <v>0</v>
      </c>
      <c r="AD503" s="45">
        <f>IFERROR(IF(OR($R503&lt;&gt;"Ja",VLOOKUP($D503,Listen!$A$2:$F$45,5,0)="Nein",E503&lt;IF(D503="LNG Anbindungsanlagen gemäß separater Festlegung",2022,2023)),$Y503,$W503),0)</f>
        <v>0</v>
      </c>
      <c r="AE503" s="45">
        <f>IFERROR(IF(OR($S503&lt;&gt;"Ja",VLOOKUP($D503,Listen!$A$2:$F$45,6,0)="Nein"),$Y503,$X503),0)</f>
        <v>0</v>
      </c>
      <c r="AF503" s="45">
        <f>IFERROR(IF(OR($S503&lt;&gt;"Ja",VLOOKUP($D503,Listen!$A$2:$F$45,6,0)="Nein"),$Y503,$X503),0)</f>
        <v>0</v>
      </c>
      <c r="AG503" s="45">
        <f>IFERROR(IF(OR($S503&lt;&gt;"Ja",VLOOKUP($D503,Listen!$A$2:$F$45,6,0)="Nein"),$Y503,$X503),0)</f>
        <v>0</v>
      </c>
      <c r="AH503" s="47">
        <f t="shared" si="182"/>
        <v>0</v>
      </c>
      <c r="AI503" s="122">
        <f>IFERROR(IF(VLOOKUP($D503,Listen!$A$2:$F$45,6,0)="Ja",MAX(BC503:BD503),D_SAV!$BC503),0)</f>
        <v>0</v>
      </c>
      <c r="AJ503" s="47">
        <f t="shared" si="183"/>
        <v>0</v>
      </c>
      <c r="AL503" s="262">
        <f t="shared" si="184"/>
        <v>0</v>
      </c>
      <c r="AM503" s="129">
        <f t="shared" si="171"/>
        <v>0</v>
      </c>
      <c r="AN503" s="263">
        <f t="shared" si="185"/>
        <v>0</v>
      </c>
      <c r="AO503" s="262">
        <f t="shared" si="172"/>
        <v>0</v>
      </c>
      <c r="AP503" s="129">
        <f t="shared" si="173"/>
        <v>0</v>
      </c>
      <c r="AQ503" s="263">
        <f t="shared" si="186"/>
        <v>0</v>
      </c>
      <c r="AR503" s="262">
        <f t="shared" si="174"/>
        <v>0</v>
      </c>
      <c r="AS503" s="129">
        <f t="shared" si="175"/>
        <v>0</v>
      </c>
      <c r="AT503" s="263">
        <f t="shared" si="187"/>
        <v>0</v>
      </c>
      <c r="AU503" s="262">
        <f t="shared" si="176"/>
        <v>0</v>
      </c>
      <c r="AV503" s="129">
        <f t="shared" si="177"/>
        <v>0</v>
      </c>
      <c r="AW503" s="263">
        <f t="shared" si="188"/>
        <v>0</v>
      </c>
      <c r="AX503" s="262">
        <f t="shared" si="178"/>
        <v>0</v>
      </c>
      <c r="AY503" s="129">
        <f t="shared" si="179"/>
        <v>0</v>
      </c>
      <c r="AZ503" s="129">
        <f t="shared" si="189"/>
        <v>0</v>
      </c>
      <c r="BA503" s="263">
        <f>IFERROR(IF(VLOOKUP($D503,Listen!$A$2:$F$45,6,0)="Ja",AX503-MAX(AY503:AZ503),AX503-AY503),0)</f>
        <v>0</v>
      </c>
      <c r="BB503" s="262">
        <f t="shared" si="190"/>
        <v>0</v>
      </c>
      <c r="BC503" s="129">
        <f t="shared" si="180"/>
        <v>0</v>
      </c>
      <c r="BD503" s="129">
        <f t="shared" si="191"/>
        <v>0</v>
      </c>
      <c r="BE503" s="263">
        <f>IFERROR(IF(VLOOKUP($D503,Listen!$A$2:$F$45,6,0)="Ja",BB503-MAX(BC503:BD503),BB503-BC503),0)</f>
        <v>0</v>
      </c>
    </row>
    <row r="504" spans="1:57" ht="15.75" thickBot="1" x14ac:dyDescent="0.3">
      <c r="A504" s="189">
        <v>500</v>
      </c>
      <c r="B504" s="135" t="str">
        <f>IF(AND(E504&lt;&gt;0,D504&lt;&gt;0,F504&lt;&gt;0),IF(C504&lt;&gt;0,CONCATENATE(C504,"-AGr",VLOOKUP(D504,Listen!$A$2:$D$45,4,FALSE),"-",E504,"-",F504,),CONCATENATE("AGr",VLOOKUP(D504,Listen!$A$2:$D$45,4,FALSE),"-",E504,"-",F504)),"keine vollständige ID")</f>
        <v>keine vollständige ID</v>
      </c>
      <c r="C504" s="126"/>
      <c r="D504" s="275"/>
      <c r="E504" s="33"/>
      <c r="F504" s="130"/>
      <c r="G504" s="16"/>
      <c r="H504" s="16"/>
      <c r="I504" s="16"/>
      <c r="J504" s="16"/>
      <c r="K504" s="16"/>
      <c r="L504" s="94">
        <f>IF(E504&gt;A_Stammdaten!$B$10,0,G504+H504-J504)</f>
        <v>0</v>
      </c>
      <c r="M504" s="16"/>
      <c r="N504" s="16"/>
      <c r="O504" s="16"/>
      <c r="P504" s="54">
        <f t="shared" si="168"/>
        <v>0</v>
      </c>
      <c r="Q504" s="33"/>
      <c r="R504" s="33"/>
      <c r="S504" s="33"/>
      <c r="T504" s="33"/>
      <c r="U504" s="33"/>
      <c r="V504" s="33"/>
      <c r="W504" s="55" t="str">
        <f t="shared" si="169"/>
        <v>-</v>
      </c>
      <c r="X504" s="55" t="str">
        <f t="shared" si="170"/>
        <v>-</v>
      </c>
      <c r="Y504" s="55">
        <f>IF(ISBLANK($D504),0,VLOOKUP($D504,Listen!$A$2:$C$45,2,FALSE))</f>
        <v>0</v>
      </c>
      <c r="Z504" s="55">
        <f>IF(ISBLANK($D504),0,VLOOKUP($D504,Listen!$A$2:$C$45,3,FALSE))</f>
        <v>0</v>
      </c>
      <c r="AA504" s="45">
        <f t="shared" si="193"/>
        <v>0</v>
      </c>
      <c r="AB504" s="45">
        <f t="shared" si="193"/>
        <v>0</v>
      </c>
      <c r="AC504" s="45">
        <f>IFERROR(IF(OR($R504&lt;&gt;"Ja",VLOOKUP($D504,Listen!$A$2:$F$45,5,0)="Nein",E504&lt;IF(D504="LNG Anbindungsanlagen gemäß separater Festlegung",2022,2023)),$Y504,$W504),0)</f>
        <v>0</v>
      </c>
      <c r="AD504" s="45">
        <f>IFERROR(IF(OR($R504&lt;&gt;"Ja",VLOOKUP($D504,Listen!$A$2:$F$45,5,0)="Nein",E504&lt;IF(D504="LNG Anbindungsanlagen gemäß separater Festlegung",2022,2023)),$Y504,$W504),0)</f>
        <v>0</v>
      </c>
      <c r="AE504" s="45">
        <f>IFERROR(IF(OR($S504&lt;&gt;"Ja",VLOOKUP($D504,Listen!$A$2:$F$45,6,0)="Nein"),$Y504,$X504),0)</f>
        <v>0</v>
      </c>
      <c r="AF504" s="45">
        <f>IFERROR(IF(OR($S504&lt;&gt;"Ja",VLOOKUP($D504,Listen!$A$2:$F$45,6,0)="Nein"),$Y504,$X504),0)</f>
        <v>0</v>
      </c>
      <c r="AG504" s="45">
        <f>IFERROR(IF(OR($S504&lt;&gt;"Ja",VLOOKUP($D504,Listen!$A$2:$F$45,6,0)="Nein"),$Y504,$X504),0)</f>
        <v>0</v>
      </c>
      <c r="AH504" s="47">
        <f t="shared" si="182"/>
        <v>0</v>
      </c>
      <c r="AI504" s="122">
        <f>IFERROR(IF(VLOOKUP($D504,Listen!$A$2:$F$45,6,0)="Ja",MAX(BC504:BD504),D_SAV!$BC504),0)</f>
        <v>0</v>
      </c>
      <c r="AJ504" s="47">
        <f>BE504</f>
        <v>0</v>
      </c>
      <c r="AL504" s="264">
        <f t="shared" si="184"/>
        <v>0</v>
      </c>
      <c r="AM504" s="265">
        <f t="shared" si="171"/>
        <v>0</v>
      </c>
      <c r="AN504" s="266">
        <f t="shared" si="185"/>
        <v>0</v>
      </c>
      <c r="AO504" s="264">
        <f t="shared" si="172"/>
        <v>0</v>
      </c>
      <c r="AP504" s="265">
        <f t="shared" si="173"/>
        <v>0</v>
      </c>
      <c r="AQ504" s="266">
        <f t="shared" si="186"/>
        <v>0</v>
      </c>
      <c r="AR504" s="264">
        <f t="shared" si="174"/>
        <v>0</v>
      </c>
      <c r="AS504" s="265">
        <f t="shared" si="175"/>
        <v>0</v>
      </c>
      <c r="AT504" s="266">
        <f t="shared" si="187"/>
        <v>0</v>
      </c>
      <c r="AU504" s="264">
        <f t="shared" si="176"/>
        <v>0</v>
      </c>
      <c r="AV504" s="265">
        <f t="shared" si="177"/>
        <v>0</v>
      </c>
      <c r="AW504" s="266">
        <f t="shared" si="188"/>
        <v>0</v>
      </c>
      <c r="AX504" s="264">
        <f t="shared" si="178"/>
        <v>0</v>
      </c>
      <c r="AY504" s="265">
        <f t="shared" si="179"/>
        <v>0</v>
      </c>
      <c r="AZ504" s="265">
        <f t="shared" si="189"/>
        <v>0</v>
      </c>
      <c r="BA504" s="266">
        <f>IFERROR(IF(VLOOKUP($D504,Listen!$A$2:$F$45,6,0)="Ja",AX504-MAX(AY504:AZ504),AX504-AY504),0)</f>
        <v>0</v>
      </c>
      <c r="BB504" s="264">
        <f t="shared" si="190"/>
        <v>0</v>
      </c>
      <c r="BC504" s="265">
        <f t="shared" si="180"/>
        <v>0</v>
      </c>
      <c r="BD504" s="265">
        <f t="shared" si="191"/>
        <v>0</v>
      </c>
      <c r="BE504" s="266">
        <f>IFERROR(IF(VLOOKUP($D504,Listen!$A$2:$F$45,6,0)="Ja",BB504-MAX(BC504:BD504),BB504-BC504),0)</f>
        <v>0</v>
      </c>
    </row>
    <row r="505" spans="1:57" ht="15.75" thickTop="1" x14ac:dyDescent="0.25">
      <c r="A505" s="31"/>
      <c r="B505" s="185" t="s">
        <v>215</v>
      </c>
      <c r="C505" s="185" t="s">
        <v>215</v>
      </c>
      <c r="D505" s="276" t="s">
        <v>215</v>
      </c>
      <c r="E505" s="185" t="s">
        <v>215</v>
      </c>
      <c r="F505" s="185" t="s">
        <v>215</v>
      </c>
      <c r="G505" s="185" t="s">
        <v>215</v>
      </c>
      <c r="H505" s="185" t="s">
        <v>215</v>
      </c>
      <c r="I505" s="185" t="s">
        <v>215</v>
      </c>
      <c r="J505" s="185" t="s">
        <v>215</v>
      </c>
      <c r="K505" s="185" t="s">
        <v>215</v>
      </c>
      <c r="L505" s="185" t="s">
        <v>215</v>
      </c>
      <c r="M505" s="185" t="s">
        <v>215</v>
      </c>
      <c r="N505" s="185" t="s">
        <v>215</v>
      </c>
      <c r="O505" s="185" t="s">
        <v>215</v>
      </c>
      <c r="P505" s="185" t="s">
        <v>215</v>
      </c>
      <c r="Q505" s="185"/>
      <c r="R505" s="185" t="s">
        <v>215</v>
      </c>
      <c r="S505" s="185" t="s">
        <v>215</v>
      </c>
      <c r="T505" s="185" t="s">
        <v>215</v>
      </c>
      <c r="U505" s="185" t="s">
        <v>215</v>
      </c>
      <c r="V505" s="185" t="s">
        <v>215</v>
      </c>
      <c r="W505" s="185" t="s">
        <v>215</v>
      </c>
      <c r="X505" s="185" t="s">
        <v>215</v>
      </c>
      <c r="Y505" s="185" t="s">
        <v>215</v>
      </c>
      <c r="Z505" s="185" t="s">
        <v>215</v>
      </c>
      <c r="AA505" s="185" t="s">
        <v>215</v>
      </c>
      <c r="AB505" s="185" t="s">
        <v>215</v>
      </c>
      <c r="AC505" s="185" t="s">
        <v>215</v>
      </c>
      <c r="AD505" s="185" t="s">
        <v>215</v>
      </c>
      <c r="AE505" s="185" t="s">
        <v>215</v>
      </c>
      <c r="AF505" s="185" t="s">
        <v>215</v>
      </c>
      <c r="AG505" s="185" t="s">
        <v>215</v>
      </c>
      <c r="AH505" s="185"/>
      <c r="AI505" s="185"/>
      <c r="AJ505" s="185"/>
    </row>
  </sheetData>
  <sheetProtection formatCells="0" formatColumns="0" formatRows="0" autoFilter="0"/>
  <autoFilter ref="C4:AG505"/>
  <mergeCells count="6">
    <mergeCell ref="BB3:BE3"/>
    <mergeCell ref="AL3:AN3"/>
    <mergeCell ref="AO3:AQ3"/>
    <mergeCell ref="AR3:AT3"/>
    <mergeCell ref="AU3:AW3"/>
    <mergeCell ref="AX3:BA3"/>
  </mergeCells>
  <dataValidations count="5">
    <dataValidation type="list" allowBlank="1" showInputMessage="1" showErrorMessage="1" sqref="D5:D504">
      <formula1>Anlagengruppen</formula1>
    </dataValidation>
    <dataValidation type="list" allowBlank="1" showInputMessage="1" showErrorMessage="1" sqref="R5:S504">
      <formula1>"Ja,Nein"</formula1>
    </dataValidation>
    <dataValidation type="whole" allowBlank="1" showInputMessage="1" showErrorMessage="1" error="Es nur ganzzahlige Werte größer oder gleich 2034 zulässig." sqref="V5:V504">
      <formula1>2034</formula1>
      <formula2>2044</formula2>
    </dataValidation>
    <dataValidation type="decimal" allowBlank="1" showInputMessage="1" showErrorMessage="1" sqref="U5:U504">
      <formula1>8</formula1>
      <formula2>12</formula2>
    </dataValidation>
    <dataValidation type="whole" allowBlank="1" showInputMessage="1" showErrorMessage="1" sqref="F5:F504">
      <formula1>1</formula1>
      <formula2>10</formula2>
    </dataValidation>
  </dataValidations>
  <pageMargins left="0.7" right="0.7" top="0.75" bottom="0.75" header="0.3" footer="0.3"/>
  <pageSetup paperSize="9" orientation="portrait" r:id="rId1"/>
  <ignoredErrors>
    <ignoredError sqref="AA490:AB504 B5:B504 AA5:AB5 AE5:AG5 AA6:AB377 AE6:AG377 AA378:AB394 AE378:AG394 AA395:AB413 AE395:AG413 AA414:AB429 AE414:AG429 AA430:AB447 AE430:AG447 AA448:AB477 AE448:AG477 AA478:AB479 AE478:AG479 AA480:AB489 AE480:AG489 AE490:AG504"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Listen!$I$11:$I$12</xm:f>
          </x14:formula1>
          <xm:sqref>T5:T504</xm:sqref>
        </x14:dataValidation>
        <x14:dataValidation type="list" errorStyle="warning" allowBlank="1" showErrorMessage="1">
          <x14:formula1>
            <xm:f>Listen!$M$2:$M$8</xm:f>
          </x14:formula1>
          <xm:sqref>E505</xm:sqref>
        </x14:dataValidation>
        <x14:dataValidation type="list" showInputMessage="1" showErrorMessage="1">
          <x14:formula1>
            <xm:f>A_Stammdaten!$A$14:$A$16</xm:f>
          </x14:formula1>
          <xm:sqref>C5:C505</xm:sqref>
        </x14:dataValidation>
        <x14:dataValidation type="list" allowBlank="1" showInputMessage="1" showErrorMessage="1">
          <x14:formula1>
            <xm:f>Listen!$M$2:$M$8</xm:f>
          </x14:formula1>
          <xm:sqref>E5:E504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outlinePr summaryBelow="0" summaryRight="0"/>
  </sheetPr>
  <dimension ref="A1:AA15"/>
  <sheetViews>
    <sheetView showGridLines="0" showWhiteSpace="0" zoomScale="80" zoomScaleNormal="80" zoomScaleSheetLayoutView="100" workbookViewId="0">
      <selection activeCell="L8" sqref="L8"/>
    </sheetView>
  </sheetViews>
  <sheetFormatPr baseColWidth="10" defaultRowHeight="15" outlineLevelRow="1" x14ac:dyDescent="0.25"/>
  <cols>
    <col min="1" max="1" width="7.5703125" style="31" customWidth="1"/>
    <col min="2" max="2" width="5.42578125" style="31" customWidth="1"/>
    <col min="3" max="3" width="59" style="31" customWidth="1"/>
    <col min="4" max="27" width="14.7109375" style="31" customWidth="1"/>
    <col min="28" max="16384" width="11.42578125" style="31"/>
  </cols>
  <sheetData>
    <row r="1" spans="1:27" ht="18.75" x14ac:dyDescent="0.25">
      <c r="A1" s="139" t="s">
        <v>170</v>
      </c>
    </row>
    <row r="2" spans="1:27" ht="19.5" thickBot="1" x14ac:dyDescent="0.35">
      <c r="A2" s="140"/>
    </row>
    <row r="3" spans="1:27" s="140" customFormat="1" ht="18.75" x14ac:dyDescent="0.3">
      <c r="B3" s="141"/>
      <c r="C3" s="142" t="s">
        <v>171</v>
      </c>
      <c r="D3" s="293" t="str">
        <f>CONCATENATE("Tätigkeit Gasverteilung für ",A_Stammdaten!B14)</f>
        <v xml:space="preserve">Tätigkeit Gasverteilung für </v>
      </c>
      <c r="E3" s="294"/>
      <c r="F3" s="294"/>
      <c r="G3" s="294"/>
      <c r="H3" s="294"/>
      <c r="I3" s="294"/>
      <c r="J3" s="294"/>
      <c r="K3" s="295"/>
      <c r="L3" s="293" t="str">
        <f>CONCATENATE("Tätigkeit Gasverteilung für ",A_Stammdaten!B15)</f>
        <v xml:space="preserve">Tätigkeit Gasverteilung für </v>
      </c>
      <c r="M3" s="294"/>
      <c r="N3" s="294"/>
      <c r="O3" s="294"/>
      <c r="P3" s="294"/>
      <c r="Q3" s="294"/>
      <c r="R3" s="294"/>
      <c r="S3" s="295"/>
      <c r="T3" s="293" t="str">
        <f>CONCATENATE("Tätigkeit Gasverteilung für ",A_Stammdaten!B16)</f>
        <v xml:space="preserve">Tätigkeit Gasverteilung für </v>
      </c>
      <c r="U3" s="294"/>
      <c r="V3" s="294"/>
      <c r="W3" s="294"/>
      <c r="X3" s="294"/>
      <c r="Y3" s="294"/>
      <c r="Z3" s="294"/>
      <c r="AA3" s="295"/>
    </row>
    <row r="4" spans="1:27" s="143" customFormat="1" ht="75" x14ac:dyDescent="0.25">
      <c r="B4" s="144"/>
      <c r="C4" s="145"/>
      <c r="D4" s="146" t="s">
        <v>172</v>
      </c>
      <c r="E4" s="21" t="s">
        <v>173</v>
      </c>
      <c r="F4" s="21" t="s">
        <v>174</v>
      </c>
      <c r="G4" s="21" t="s">
        <v>175</v>
      </c>
      <c r="H4" s="21" t="s">
        <v>176</v>
      </c>
      <c r="I4" s="21" t="s">
        <v>177</v>
      </c>
      <c r="J4" s="21" t="s">
        <v>178</v>
      </c>
      <c r="K4" s="147" t="s">
        <v>179</v>
      </c>
      <c r="L4" s="146" t="s">
        <v>172</v>
      </c>
      <c r="M4" s="21" t="s">
        <v>173</v>
      </c>
      <c r="N4" s="21" t="s">
        <v>174</v>
      </c>
      <c r="O4" s="21" t="s">
        <v>175</v>
      </c>
      <c r="P4" s="21" t="s">
        <v>176</v>
      </c>
      <c r="Q4" s="21" t="s">
        <v>177</v>
      </c>
      <c r="R4" s="21" t="s">
        <v>178</v>
      </c>
      <c r="S4" s="147" t="s">
        <v>179</v>
      </c>
      <c r="T4" s="146" t="s">
        <v>172</v>
      </c>
      <c r="U4" s="21" t="s">
        <v>173</v>
      </c>
      <c r="V4" s="21" t="s">
        <v>174</v>
      </c>
      <c r="W4" s="21" t="s">
        <v>175</v>
      </c>
      <c r="X4" s="21" t="s">
        <v>176</v>
      </c>
      <c r="Y4" s="21" t="s">
        <v>177</v>
      </c>
      <c r="Z4" s="21" t="s">
        <v>178</v>
      </c>
      <c r="AA4" s="147" t="s">
        <v>179</v>
      </c>
    </row>
    <row r="5" spans="1:27" ht="24.75" customHeight="1" x14ac:dyDescent="0.25">
      <c r="B5" s="148" t="str">
        <f>CONCATENATE("Anlagenspiegel des Jahres ",A_Stammdaten!B10-2)</f>
        <v>Anlagenspiegel des Jahres 2024</v>
      </c>
      <c r="C5" s="149"/>
      <c r="D5" s="150"/>
      <c r="E5" s="151"/>
      <c r="F5" s="151"/>
      <c r="G5" s="151"/>
      <c r="H5" s="151"/>
      <c r="I5" s="151"/>
      <c r="J5" s="151"/>
      <c r="K5" s="152"/>
      <c r="L5" s="150"/>
      <c r="M5" s="151"/>
      <c r="N5" s="151"/>
      <c r="O5" s="151"/>
      <c r="P5" s="151"/>
      <c r="Q5" s="151"/>
      <c r="R5" s="151"/>
      <c r="S5" s="152"/>
      <c r="T5" s="150"/>
      <c r="U5" s="151"/>
      <c r="V5" s="151"/>
      <c r="W5" s="151"/>
      <c r="X5" s="151"/>
      <c r="Y5" s="151"/>
      <c r="Z5" s="151"/>
      <c r="AA5" s="152"/>
    </row>
    <row r="6" spans="1:27" s="159" customFormat="1" outlineLevel="1" x14ac:dyDescent="0.25">
      <c r="A6" s="153">
        <f>A_Stammdaten!$B$10-2</f>
        <v>2024</v>
      </c>
      <c r="B6" s="154" t="s">
        <v>180</v>
      </c>
      <c r="C6" s="155" t="s">
        <v>181</v>
      </c>
      <c r="D6" s="156"/>
      <c r="E6" s="157"/>
      <c r="F6" s="157"/>
      <c r="G6" s="157"/>
      <c r="H6" s="157"/>
      <c r="I6" s="157"/>
      <c r="J6" s="157"/>
      <c r="K6" s="158"/>
      <c r="L6" s="156"/>
      <c r="M6" s="157"/>
      <c r="N6" s="157"/>
      <c r="O6" s="157"/>
      <c r="P6" s="157"/>
      <c r="Q6" s="157"/>
      <c r="R6" s="157"/>
      <c r="S6" s="158"/>
      <c r="T6" s="156"/>
      <c r="U6" s="157"/>
      <c r="V6" s="157"/>
      <c r="W6" s="157"/>
      <c r="X6" s="157"/>
      <c r="Y6" s="157"/>
      <c r="Z6" s="157"/>
      <c r="AA6" s="158"/>
    </row>
    <row r="7" spans="1:27" s="159" customFormat="1" outlineLevel="1" x14ac:dyDescent="0.25">
      <c r="A7" s="153">
        <f>A_Stammdaten!$B$10-2</f>
        <v>2024</v>
      </c>
      <c r="B7" s="160" t="s">
        <v>182</v>
      </c>
      <c r="C7" s="161" t="s">
        <v>183</v>
      </c>
      <c r="D7" s="156">
        <f t="shared" ref="D7:S7" si="0">SUM(D8:D10)</f>
        <v>0</v>
      </c>
      <c r="E7" s="157">
        <f t="shared" si="0"/>
        <v>0</v>
      </c>
      <c r="F7" s="157">
        <f t="shared" si="0"/>
        <v>0</v>
      </c>
      <c r="G7" s="157">
        <f t="shared" si="0"/>
        <v>0</v>
      </c>
      <c r="H7" s="157"/>
      <c r="I7" s="157"/>
      <c r="J7" s="157"/>
      <c r="K7" s="158">
        <f t="shared" si="0"/>
        <v>0</v>
      </c>
      <c r="L7" s="156">
        <f t="shared" si="0"/>
        <v>0</v>
      </c>
      <c r="M7" s="157">
        <f t="shared" si="0"/>
        <v>0</v>
      </c>
      <c r="N7" s="157">
        <f t="shared" si="0"/>
        <v>0</v>
      </c>
      <c r="O7" s="157">
        <f t="shared" si="0"/>
        <v>0</v>
      </c>
      <c r="P7" s="157"/>
      <c r="Q7" s="157"/>
      <c r="R7" s="157"/>
      <c r="S7" s="158">
        <f t="shared" si="0"/>
        <v>0</v>
      </c>
      <c r="T7" s="156">
        <f t="shared" ref="T7:W7" si="1">SUM(T8:T10)</f>
        <v>0</v>
      </c>
      <c r="U7" s="157">
        <f t="shared" si="1"/>
        <v>0</v>
      </c>
      <c r="V7" s="157">
        <f t="shared" si="1"/>
        <v>0</v>
      </c>
      <c r="W7" s="157">
        <f t="shared" si="1"/>
        <v>0</v>
      </c>
      <c r="X7" s="157"/>
      <c r="Y7" s="157"/>
      <c r="Z7" s="157"/>
      <c r="AA7" s="158">
        <f t="shared" ref="AA7" si="2">SUM(AA8:AA10)</f>
        <v>0</v>
      </c>
    </row>
    <row r="8" spans="1:27" s="167" customFormat="1" ht="30" outlineLevel="1" x14ac:dyDescent="0.25">
      <c r="A8" s="153">
        <f>A_Stammdaten!$B$10-2</f>
        <v>2024</v>
      </c>
      <c r="B8" s="162" t="s">
        <v>184</v>
      </c>
      <c r="C8" s="163" t="s">
        <v>185</v>
      </c>
      <c r="D8" s="164"/>
      <c r="E8" s="165"/>
      <c r="F8" s="165"/>
      <c r="G8" s="165"/>
      <c r="H8" s="165"/>
      <c r="I8" s="165"/>
      <c r="J8" s="165"/>
      <c r="K8" s="166">
        <f>D8+E8-F8+G8</f>
        <v>0</v>
      </c>
      <c r="L8" s="164"/>
      <c r="M8" s="165"/>
      <c r="N8" s="165"/>
      <c r="O8" s="165"/>
      <c r="P8" s="165"/>
      <c r="Q8" s="165"/>
      <c r="R8" s="165"/>
      <c r="S8" s="166">
        <f>L8+M8-N8+O8</f>
        <v>0</v>
      </c>
      <c r="T8" s="164"/>
      <c r="U8" s="165"/>
      <c r="V8" s="165"/>
      <c r="W8" s="165"/>
      <c r="X8" s="165"/>
      <c r="Y8" s="165"/>
      <c r="Z8" s="165"/>
      <c r="AA8" s="166">
        <f>T8+U8-V8+W8</f>
        <v>0</v>
      </c>
    </row>
    <row r="9" spans="1:27" s="159" customFormat="1" outlineLevel="1" x14ac:dyDescent="0.25">
      <c r="A9" s="153">
        <f>A_Stammdaten!$B$10-2</f>
        <v>2024</v>
      </c>
      <c r="B9" s="168" t="s">
        <v>186</v>
      </c>
      <c r="C9" s="169" t="s">
        <v>187</v>
      </c>
      <c r="D9" s="164"/>
      <c r="E9" s="165"/>
      <c r="F9" s="165"/>
      <c r="G9" s="165"/>
      <c r="H9" s="165"/>
      <c r="I9" s="165"/>
      <c r="J9" s="165"/>
      <c r="K9" s="170">
        <f>D9+E9-F9+G9</f>
        <v>0</v>
      </c>
      <c r="L9" s="164"/>
      <c r="M9" s="165"/>
      <c r="N9" s="165"/>
      <c r="O9" s="165"/>
      <c r="P9" s="165"/>
      <c r="Q9" s="165"/>
      <c r="R9" s="165"/>
      <c r="S9" s="170">
        <f>L9+M9-N9+O9</f>
        <v>0</v>
      </c>
      <c r="T9" s="164"/>
      <c r="U9" s="165"/>
      <c r="V9" s="165"/>
      <c r="W9" s="165"/>
      <c r="X9" s="165"/>
      <c r="Y9" s="165"/>
      <c r="Z9" s="165"/>
      <c r="AA9" s="170">
        <f>T9+U9-V9+W9</f>
        <v>0</v>
      </c>
    </row>
    <row r="10" spans="1:27" s="159" customFormat="1" outlineLevel="1" x14ac:dyDescent="0.25">
      <c r="A10" s="153">
        <f>A_Stammdaten!$B$10-2</f>
        <v>2024</v>
      </c>
      <c r="B10" s="168" t="s">
        <v>188</v>
      </c>
      <c r="C10" s="169" t="s">
        <v>189</v>
      </c>
      <c r="D10" s="164"/>
      <c r="E10" s="165"/>
      <c r="F10" s="165"/>
      <c r="G10" s="165"/>
      <c r="H10" s="165"/>
      <c r="I10" s="165"/>
      <c r="J10" s="165"/>
      <c r="K10" s="170">
        <f>D10+E10-F10+G10</f>
        <v>0</v>
      </c>
      <c r="L10" s="164"/>
      <c r="M10" s="165"/>
      <c r="N10" s="165"/>
      <c r="O10" s="165"/>
      <c r="P10" s="165"/>
      <c r="Q10" s="165"/>
      <c r="R10" s="165"/>
      <c r="S10" s="170">
        <f>L10+M10-N10+O10</f>
        <v>0</v>
      </c>
      <c r="T10" s="164"/>
      <c r="U10" s="165"/>
      <c r="V10" s="165"/>
      <c r="W10" s="165"/>
      <c r="X10" s="165"/>
      <c r="Y10" s="165"/>
      <c r="Z10" s="165"/>
      <c r="AA10" s="170">
        <f>T10+U10-V10+W10</f>
        <v>0</v>
      </c>
    </row>
    <row r="11" spans="1:27" s="159" customFormat="1" outlineLevel="1" x14ac:dyDescent="0.25">
      <c r="A11" s="153">
        <f>A_Stammdaten!$B$10-2</f>
        <v>2024</v>
      </c>
      <c r="B11" s="160" t="s">
        <v>190</v>
      </c>
      <c r="C11" s="161" t="s">
        <v>191</v>
      </c>
      <c r="D11" s="171">
        <f t="shared" ref="D11:S11" si="3">SUM(D12:D15)</f>
        <v>0</v>
      </c>
      <c r="E11" s="172">
        <f t="shared" si="3"/>
        <v>0</v>
      </c>
      <c r="F11" s="172">
        <f t="shared" si="3"/>
        <v>0</v>
      </c>
      <c r="G11" s="172">
        <f t="shared" si="3"/>
        <v>0</v>
      </c>
      <c r="H11" s="172"/>
      <c r="I11" s="172"/>
      <c r="J11" s="172"/>
      <c r="K11" s="170">
        <f t="shared" si="3"/>
        <v>0</v>
      </c>
      <c r="L11" s="171">
        <f t="shared" si="3"/>
        <v>0</v>
      </c>
      <c r="M11" s="172">
        <f t="shared" si="3"/>
        <v>0</v>
      </c>
      <c r="N11" s="172">
        <f t="shared" si="3"/>
        <v>0</v>
      </c>
      <c r="O11" s="172">
        <f t="shared" si="3"/>
        <v>0</v>
      </c>
      <c r="P11" s="172"/>
      <c r="Q11" s="172"/>
      <c r="R11" s="172"/>
      <c r="S11" s="170">
        <f t="shared" si="3"/>
        <v>0</v>
      </c>
      <c r="T11" s="171">
        <f t="shared" ref="T11:W11" si="4">SUM(T12:T15)</f>
        <v>0</v>
      </c>
      <c r="U11" s="172">
        <f t="shared" si="4"/>
        <v>0</v>
      </c>
      <c r="V11" s="172">
        <f t="shared" si="4"/>
        <v>0</v>
      </c>
      <c r="W11" s="172">
        <f t="shared" si="4"/>
        <v>0</v>
      </c>
      <c r="X11" s="172"/>
      <c r="Y11" s="172"/>
      <c r="Z11" s="172"/>
      <c r="AA11" s="170">
        <f t="shared" ref="AA11" si="5">SUM(AA12:AA15)</f>
        <v>0</v>
      </c>
    </row>
    <row r="12" spans="1:27" s="159" customFormat="1" ht="30" outlineLevel="1" x14ac:dyDescent="0.25">
      <c r="A12" s="153">
        <f>A_Stammdaten!$B$10-2</f>
        <v>2024</v>
      </c>
      <c r="B12" s="168" t="s">
        <v>184</v>
      </c>
      <c r="C12" s="169" t="s">
        <v>192</v>
      </c>
      <c r="D12" s="164"/>
      <c r="E12" s="165"/>
      <c r="F12" s="165"/>
      <c r="G12" s="165"/>
      <c r="H12" s="165"/>
      <c r="I12" s="165"/>
      <c r="J12" s="165"/>
      <c r="K12" s="170">
        <f>D12+E12-F12+G12</f>
        <v>0</v>
      </c>
      <c r="L12" s="164"/>
      <c r="M12" s="165"/>
      <c r="N12" s="165"/>
      <c r="O12" s="165"/>
      <c r="P12" s="165"/>
      <c r="Q12" s="165"/>
      <c r="R12" s="165"/>
      <c r="S12" s="170">
        <f>L12+M12-N12+O12</f>
        <v>0</v>
      </c>
      <c r="T12" s="164"/>
      <c r="U12" s="165"/>
      <c r="V12" s="165"/>
      <c r="W12" s="165"/>
      <c r="X12" s="165"/>
      <c r="Y12" s="165"/>
      <c r="Z12" s="165"/>
      <c r="AA12" s="170">
        <f>T12+U12-V12+W12</f>
        <v>0</v>
      </c>
    </row>
    <row r="13" spans="1:27" s="159" customFormat="1" outlineLevel="1" x14ac:dyDescent="0.25">
      <c r="A13" s="153">
        <f>A_Stammdaten!$B$10-2</f>
        <v>2024</v>
      </c>
      <c r="B13" s="168" t="s">
        <v>186</v>
      </c>
      <c r="C13" s="169" t="s">
        <v>193</v>
      </c>
      <c r="D13" s="164"/>
      <c r="E13" s="165"/>
      <c r="F13" s="165"/>
      <c r="G13" s="165"/>
      <c r="H13" s="165"/>
      <c r="I13" s="165"/>
      <c r="J13" s="165"/>
      <c r="K13" s="170">
        <f>D13+E13-F13+G13</f>
        <v>0</v>
      </c>
      <c r="L13" s="164"/>
      <c r="M13" s="165"/>
      <c r="N13" s="165"/>
      <c r="O13" s="165"/>
      <c r="P13" s="165"/>
      <c r="Q13" s="165"/>
      <c r="R13" s="165"/>
      <c r="S13" s="170">
        <f>L13+M13-N13+O13</f>
        <v>0</v>
      </c>
      <c r="T13" s="164"/>
      <c r="U13" s="165"/>
      <c r="V13" s="165"/>
      <c r="W13" s="165"/>
      <c r="X13" s="165"/>
      <c r="Y13" s="165"/>
      <c r="Z13" s="165"/>
      <c r="AA13" s="170">
        <f>T13+U13-V13+W13</f>
        <v>0</v>
      </c>
    </row>
    <row r="14" spans="1:27" s="159" customFormat="1" outlineLevel="1" x14ac:dyDescent="0.25">
      <c r="A14" s="153">
        <f>A_Stammdaten!$B$10-2</f>
        <v>2024</v>
      </c>
      <c r="B14" s="168" t="s">
        <v>188</v>
      </c>
      <c r="C14" s="169" t="s">
        <v>194</v>
      </c>
      <c r="D14" s="164"/>
      <c r="E14" s="165"/>
      <c r="F14" s="165"/>
      <c r="G14" s="165"/>
      <c r="H14" s="165"/>
      <c r="I14" s="165"/>
      <c r="J14" s="165"/>
      <c r="K14" s="170">
        <f>D14+E14-F14+G14</f>
        <v>0</v>
      </c>
      <c r="L14" s="164"/>
      <c r="M14" s="165"/>
      <c r="N14" s="165"/>
      <c r="O14" s="165"/>
      <c r="P14" s="165"/>
      <c r="Q14" s="165"/>
      <c r="R14" s="165"/>
      <c r="S14" s="170">
        <f>L14+M14-N14+O14</f>
        <v>0</v>
      </c>
      <c r="T14" s="164"/>
      <c r="U14" s="165"/>
      <c r="V14" s="165"/>
      <c r="W14" s="165"/>
      <c r="X14" s="165"/>
      <c r="Y14" s="165"/>
      <c r="Z14" s="165"/>
      <c r="AA14" s="170">
        <f>T14+U14-V14+W14</f>
        <v>0</v>
      </c>
    </row>
    <row r="15" spans="1:27" s="159" customFormat="1" ht="15.75" outlineLevel="1" thickBot="1" x14ac:dyDescent="0.3">
      <c r="A15" s="153">
        <f>A_Stammdaten!$B$10-2</f>
        <v>2024</v>
      </c>
      <c r="B15" s="168" t="s">
        <v>195</v>
      </c>
      <c r="C15" s="169" t="s">
        <v>196</v>
      </c>
      <c r="D15" s="173"/>
      <c r="E15" s="174"/>
      <c r="F15" s="174"/>
      <c r="G15" s="174"/>
      <c r="H15" s="174"/>
      <c r="I15" s="174"/>
      <c r="J15" s="174"/>
      <c r="K15" s="175">
        <f>D15+E15-F15+G15</f>
        <v>0</v>
      </c>
      <c r="L15" s="173"/>
      <c r="M15" s="174"/>
      <c r="N15" s="174"/>
      <c r="O15" s="174"/>
      <c r="P15" s="174"/>
      <c r="Q15" s="174"/>
      <c r="R15" s="174"/>
      <c r="S15" s="175">
        <f>L15+M15-N15+O15</f>
        <v>0</v>
      </c>
      <c r="T15" s="173"/>
      <c r="U15" s="174"/>
      <c r="V15" s="174"/>
      <c r="W15" s="174"/>
      <c r="X15" s="174"/>
      <c r="Y15" s="174"/>
      <c r="Z15" s="174"/>
      <c r="AA15" s="175">
        <f>T15+U15-V15+W15</f>
        <v>0</v>
      </c>
    </row>
  </sheetData>
  <mergeCells count="3">
    <mergeCell ref="D3:K3"/>
    <mergeCell ref="L3:S3"/>
    <mergeCell ref="T3:AA3"/>
  </mergeCells>
  <pageMargins left="0.78740157480314965" right="0.78740157480314965" top="0.74803149606299213" bottom="0.39370078740157483" header="0.23622047244094491" footer="0.15748031496062992"/>
  <pageSetup paperSize="9" scale="7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theme="5" tint="0.39997558519241921"/>
    <pageSetUpPr fitToPage="1"/>
  </sheetPr>
  <dimension ref="A1:P56"/>
  <sheetViews>
    <sheetView zoomScaleNormal="100" zoomScaleSheetLayoutView="100" workbookViewId="0">
      <pane ySplit="5" topLeftCell="A7" activePane="bottomLeft" state="frozen"/>
      <selection activeCell="J4" sqref="J4:K5"/>
      <selection pane="bottomLeft" activeCell="B7" sqref="B7"/>
    </sheetView>
  </sheetViews>
  <sheetFormatPr baseColWidth="10" defaultRowHeight="15" x14ac:dyDescent="0.25"/>
  <cols>
    <col min="1" max="1" width="11.42578125" style="6"/>
    <col min="2" max="2" width="11.85546875" style="6" customWidth="1"/>
    <col min="3" max="3" width="44.42578125" style="31" customWidth="1"/>
    <col min="4" max="6" width="17.85546875" style="6" customWidth="1"/>
    <col min="7" max="7" width="20" style="6" customWidth="1"/>
    <col min="8" max="16384" width="11.42578125" style="6"/>
  </cols>
  <sheetData>
    <row r="1" spans="1:16" ht="24.95" customHeight="1" x14ac:dyDescent="0.25">
      <c r="A1" s="12" t="s">
        <v>209</v>
      </c>
      <c r="D1" s="7"/>
      <c r="E1" s="7"/>
      <c r="F1" s="7"/>
      <c r="G1" s="7"/>
    </row>
    <row r="2" spans="1:16" s="31" customFormat="1" ht="24.95" customHeight="1" x14ac:dyDescent="0.25">
      <c r="A2" s="12"/>
      <c r="D2" s="7"/>
      <c r="E2" s="7"/>
      <c r="F2" s="7"/>
      <c r="G2" s="7"/>
    </row>
    <row r="3" spans="1:16" ht="15" customHeight="1" x14ac:dyDescent="0.25">
      <c r="A3" s="136">
        <f>COLUMN()</f>
        <v>1</v>
      </c>
      <c r="B3" s="136">
        <f>COLUMN()</f>
        <v>2</v>
      </c>
      <c r="C3" s="138">
        <f>COLUMN()</f>
        <v>3</v>
      </c>
      <c r="D3" s="136">
        <f>COLUMN()</f>
        <v>4</v>
      </c>
      <c r="E3" s="136">
        <f>COLUMN()</f>
        <v>5</v>
      </c>
      <c r="F3" s="136">
        <f>COLUMN()</f>
        <v>6</v>
      </c>
      <c r="G3" s="136">
        <f>COLUMN()</f>
        <v>7</v>
      </c>
      <c r="H3" s="136">
        <f>COLUMN()</f>
        <v>8</v>
      </c>
      <c r="I3" s="136">
        <f>COLUMN()</f>
        <v>9</v>
      </c>
      <c r="J3" s="136">
        <f>COLUMN()</f>
        <v>10</v>
      </c>
      <c r="K3" s="136">
        <f>COLUMN()</f>
        <v>11</v>
      </c>
      <c r="L3" s="136">
        <f>COLUMN()</f>
        <v>12</v>
      </c>
      <c r="M3" s="136">
        <f>COLUMN()</f>
        <v>13</v>
      </c>
      <c r="N3" s="136">
        <f>COLUMN()</f>
        <v>14</v>
      </c>
      <c r="O3" s="136">
        <f>COLUMN()</f>
        <v>15</v>
      </c>
      <c r="P3" s="136">
        <f>COLUMN()</f>
        <v>16</v>
      </c>
    </row>
    <row r="4" spans="1:16" s="11" customFormat="1" ht="39.950000000000003" customHeight="1" x14ac:dyDescent="0.3">
      <c r="A4" s="9"/>
      <c r="B4" s="9"/>
      <c r="C4" s="9"/>
      <c r="D4" s="10" t="s">
        <v>82</v>
      </c>
      <c r="E4" s="10"/>
      <c r="F4" s="10"/>
      <c r="G4" s="10"/>
      <c r="H4" s="296" t="s">
        <v>84</v>
      </c>
      <c r="I4" s="297"/>
      <c r="J4" s="51" t="s">
        <v>78</v>
      </c>
      <c r="K4" s="27"/>
      <c r="L4" s="27"/>
      <c r="M4" s="27"/>
      <c r="N4" s="27"/>
      <c r="O4" s="27"/>
      <c r="P4" s="46"/>
    </row>
    <row r="5" spans="1:16" ht="45" x14ac:dyDescent="0.25">
      <c r="A5" s="28" t="s">
        <v>58</v>
      </c>
      <c r="B5" s="13" t="s">
        <v>60</v>
      </c>
      <c r="C5" s="13" t="s">
        <v>236</v>
      </c>
      <c r="D5" s="2" t="s">
        <v>90</v>
      </c>
      <c r="E5" s="2" t="s">
        <v>10</v>
      </c>
      <c r="F5" s="2" t="s">
        <v>5</v>
      </c>
      <c r="G5" s="2" t="str">
        <f>"(Erwarteter) Stand zum 31.12."&amp;A_Stammdaten!B10</f>
        <v>(Erwarteter) Stand zum 31.12.2026</v>
      </c>
      <c r="H5" s="1" t="str">
        <f>"Restwert zum 01.01."&amp;A_Stammdaten!B10</f>
        <v>Restwert zum 01.01.2026</v>
      </c>
      <c r="I5" s="1" t="str">
        <f>"Restwert zum 31.12."&amp;A_Stammdaten!B10</f>
        <v>Restwert zum 31.12.2026</v>
      </c>
      <c r="J5" s="1">
        <v>2021</v>
      </c>
      <c r="K5" s="1">
        <v>2022</v>
      </c>
      <c r="L5" s="1">
        <v>2023</v>
      </c>
      <c r="M5" s="1">
        <v>2024</v>
      </c>
      <c r="N5" s="1">
        <v>2025</v>
      </c>
      <c r="O5" s="1">
        <v>2026</v>
      </c>
      <c r="P5" s="1">
        <v>2027</v>
      </c>
    </row>
    <row r="6" spans="1:16" x14ac:dyDescent="0.25">
      <c r="A6" s="16"/>
      <c r="B6" s="48"/>
      <c r="C6" s="48"/>
      <c r="D6" s="16"/>
      <c r="E6" s="16"/>
      <c r="F6" s="16"/>
      <c r="G6" s="15">
        <f>IF(B6&gt;A_Stammdaten!$B$10,0,D6+E6-F6)</f>
        <v>0</v>
      </c>
      <c r="H6" s="47">
        <f>HLOOKUP(A_Stammdaten!$B$10,$J$5:$P$56,ROW(B6)-4,FALSE)+IF(OR(B6=0,A_Stammdaten!$B$10&lt;B6),0,G6*1/20)</f>
        <v>0</v>
      </c>
      <c r="I6" s="47">
        <f>HLOOKUP(A_Stammdaten!$B$10,$J$5:$P$56,ROW(B6)-4,FALSE)</f>
        <v>0</v>
      </c>
      <c r="J6" s="47">
        <f t="shared" ref="J6:P15" si="0">IF(OR($G6=0,J$5&lt;$B6,$B6=0,20-(J$5-$B6)=0),0,$G6*(19-(J$5-$B6))/20)</f>
        <v>0</v>
      </c>
      <c r="K6" s="47">
        <f t="shared" si="0"/>
        <v>0</v>
      </c>
      <c r="L6" s="47">
        <f t="shared" si="0"/>
        <v>0</v>
      </c>
      <c r="M6" s="47">
        <f t="shared" si="0"/>
        <v>0</v>
      </c>
      <c r="N6" s="47">
        <f t="shared" si="0"/>
        <v>0</v>
      </c>
      <c r="O6" s="47">
        <f t="shared" si="0"/>
        <v>0</v>
      </c>
      <c r="P6" s="47">
        <f t="shared" si="0"/>
        <v>0</v>
      </c>
    </row>
    <row r="7" spans="1:16" ht="15" customHeight="1" x14ac:dyDescent="0.25">
      <c r="A7" s="16"/>
      <c r="B7" s="48"/>
      <c r="C7" s="48"/>
      <c r="D7" s="16"/>
      <c r="E7" s="16"/>
      <c r="F7" s="16"/>
      <c r="G7" s="15">
        <f>IF(B7&gt;A_Stammdaten!$B$10,0,D7+E7-F7)</f>
        <v>0</v>
      </c>
      <c r="H7" s="47">
        <f>HLOOKUP(A_Stammdaten!$B$10,$J$5:$P$56,ROW(B7)-4,FALSE)+IF(OR(B7=0,A_Stammdaten!$B$10&lt;B7),0,G7*1/20)</f>
        <v>0</v>
      </c>
      <c r="I7" s="47">
        <f>HLOOKUP(A_Stammdaten!$B$10,$J$5:$P$56,ROW(B7)-4,FALSE)</f>
        <v>0</v>
      </c>
      <c r="J7" s="47">
        <f t="shared" si="0"/>
        <v>0</v>
      </c>
      <c r="K7" s="47">
        <f t="shared" si="0"/>
        <v>0</v>
      </c>
      <c r="L7" s="47">
        <f t="shared" si="0"/>
        <v>0</v>
      </c>
      <c r="M7" s="47">
        <f t="shared" si="0"/>
        <v>0</v>
      </c>
      <c r="N7" s="47">
        <f t="shared" si="0"/>
        <v>0</v>
      </c>
      <c r="O7" s="47">
        <f t="shared" si="0"/>
        <v>0</v>
      </c>
      <c r="P7" s="47">
        <f t="shared" si="0"/>
        <v>0</v>
      </c>
    </row>
    <row r="8" spans="1:16" ht="15" customHeight="1" x14ac:dyDescent="0.25">
      <c r="A8" s="16"/>
      <c r="B8" s="48"/>
      <c r="C8" s="48"/>
      <c r="D8" s="16"/>
      <c r="E8" s="16"/>
      <c r="F8" s="16"/>
      <c r="G8" s="15">
        <f>IF(B8&gt;A_Stammdaten!$B$10,0,D8+E8-F8)</f>
        <v>0</v>
      </c>
      <c r="H8" s="47">
        <f>HLOOKUP(A_Stammdaten!$B$10,$J$5:$P$56,ROW(B8)-4,FALSE)+IF(OR(B8=0,A_Stammdaten!$B$10&lt;B8),0,G8*1/20)</f>
        <v>0</v>
      </c>
      <c r="I8" s="47">
        <f>HLOOKUP(A_Stammdaten!$B$10,$J$5:$P$56,ROW(B8)-4,FALSE)</f>
        <v>0</v>
      </c>
      <c r="J8" s="47">
        <f t="shared" si="0"/>
        <v>0</v>
      </c>
      <c r="K8" s="47">
        <f t="shared" si="0"/>
        <v>0</v>
      </c>
      <c r="L8" s="47">
        <f t="shared" si="0"/>
        <v>0</v>
      </c>
      <c r="M8" s="47">
        <f t="shared" si="0"/>
        <v>0</v>
      </c>
      <c r="N8" s="47">
        <f t="shared" si="0"/>
        <v>0</v>
      </c>
      <c r="O8" s="47">
        <f t="shared" si="0"/>
        <v>0</v>
      </c>
      <c r="P8" s="47">
        <f t="shared" si="0"/>
        <v>0</v>
      </c>
    </row>
    <row r="9" spans="1:16" ht="15" customHeight="1" x14ac:dyDescent="0.25">
      <c r="A9" s="16"/>
      <c r="B9" s="48"/>
      <c r="C9" s="48"/>
      <c r="D9" s="16"/>
      <c r="E9" s="16"/>
      <c r="F9" s="16"/>
      <c r="G9" s="15">
        <f>IF(B9&gt;A_Stammdaten!$B$10,0,D9+E9-F9)</f>
        <v>0</v>
      </c>
      <c r="H9" s="47">
        <f>HLOOKUP(A_Stammdaten!$B$10,$J$5:$P$56,ROW(B9)-4,FALSE)+IF(OR(B9=0,A_Stammdaten!$B$10&lt;B9),0,G9*1/20)</f>
        <v>0</v>
      </c>
      <c r="I9" s="47">
        <f>HLOOKUP(A_Stammdaten!$B$10,$J$5:$P$56,ROW(B9)-4,FALSE)</f>
        <v>0</v>
      </c>
      <c r="J9" s="47">
        <f t="shared" si="0"/>
        <v>0</v>
      </c>
      <c r="K9" s="47">
        <f t="shared" si="0"/>
        <v>0</v>
      </c>
      <c r="L9" s="47">
        <f t="shared" si="0"/>
        <v>0</v>
      </c>
      <c r="M9" s="47">
        <f t="shared" si="0"/>
        <v>0</v>
      </c>
      <c r="N9" s="47">
        <f t="shared" si="0"/>
        <v>0</v>
      </c>
      <c r="O9" s="47">
        <f t="shared" si="0"/>
        <v>0</v>
      </c>
      <c r="P9" s="47">
        <f t="shared" si="0"/>
        <v>0</v>
      </c>
    </row>
    <row r="10" spans="1:16" ht="15" customHeight="1" x14ac:dyDescent="0.25">
      <c r="A10" s="16"/>
      <c r="B10" s="48"/>
      <c r="C10" s="48"/>
      <c r="D10" s="16"/>
      <c r="E10" s="16"/>
      <c r="F10" s="16"/>
      <c r="G10" s="15">
        <f>IF(B10&gt;A_Stammdaten!$B$10,0,D10+E10-F10)</f>
        <v>0</v>
      </c>
      <c r="H10" s="47">
        <f>HLOOKUP(A_Stammdaten!$B$10,$J$5:$P$56,ROW(B10)-4,FALSE)+IF(OR(B10=0,A_Stammdaten!$B$10&lt;B10),0,G10*1/20)</f>
        <v>0</v>
      </c>
      <c r="I10" s="47">
        <f>HLOOKUP(A_Stammdaten!$B$10,$J$5:$P$56,ROW(B10)-4,FALSE)</f>
        <v>0</v>
      </c>
      <c r="J10" s="47">
        <f t="shared" si="0"/>
        <v>0</v>
      </c>
      <c r="K10" s="47">
        <f t="shared" si="0"/>
        <v>0</v>
      </c>
      <c r="L10" s="47">
        <f t="shared" si="0"/>
        <v>0</v>
      </c>
      <c r="M10" s="47">
        <f t="shared" si="0"/>
        <v>0</v>
      </c>
      <c r="N10" s="47">
        <f t="shared" si="0"/>
        <v>0</v>
      </c>
      <c r="O10" s="47">
        <f t="shared" si="0"/>
        <v>0</v>
      </c>
      <c r="P10" s="47">
        <f t="shared" si="0"/>
        <v>0</v>
      </c>
    </row>
    <row r="11" spans="1:16" ht="15" customHeight="1" x14ac:dyDescent="0.25">
      <c r="A11" s="16"/>
      <c r="B11" s="48"/>
      <c r="C11" s="48"/>
      <c r="D11" s="16"/>
      <c r="E11" s="16"/>
      <c r="F11" s="16"/>
      <c r="G11" s="15">
        <f>IF(B11&gt;A_Stammdaten!$B$10,0,D11+E11-F11)</f>
        <v>0</v>
      </c>
      <c r="H11" s="47">
        <f>HLOOKUP(A_Stammdaten!$B$10,$J$5:$P$56,ROW(B11)-4,FALSE)+IF(OR(B11=0,A_Stammdaten!$B$10&lt;B11),0,G11*1/20)</f>
        <v>0</v>
      </c>
      <c r="I11" s="47">
        <f>HLOOKUP(A_Stammdaten!$B$10,$J$5:$P$56,ROW(B11)-4,FALSE)</f>
        <v>0</v>
      </c>
      <c r="J11" s="47">
        <f t="shared" si="0"/>
        <v>0</v>
      </c>
      <c r="K11" s="47">
        <f t="shared" si="0"/>
        <v>0</v>
      </c>
      <c r="L11" s="47">
        <f t="shared" si="0"/>
        <v>0</v>
      </c>
      <c r="M11" s="47">
        <f t="shared" si="0"/>
        <v>0</v>
      </c>
      <c r="N11" s="47">
        <f t="shared" si="0"/>
        <v>0</v>
      </c>
      <c r="O11" s="47">
        <f t="shared" si="0"/>
        <v>0</v>
      </c>
      <c r="P11" s="47">
        <f t="shared" si="0"/>
        <v>0</v>
      </c>
    </row>
    <row r="12" spans="1:16" ht="15" customHeight="1" x14ac:dyDescent="0.25">
      <c r="A12" s="16"/>
      <c r="B12" s="48"/>
      <c r="C12" s="48"/>
      <c r="D12" s="16"/>
      <c r="E12" s="16"/>
      <c r="F12" s="16"/>
      <c r="G12" s="15">
        <f>IF(B12&gt;A_Stammdaten!$B$10,0,D12+E12-F12)</f>
        <v>0</v>
      </c>
      <c r="H12" s="47">
        <f>HLOOKUP(A_Stammdaten!$B$10,$J$5:$P$56,ROW(B12)-4,FALSE)+IF(OR(B12=0,A_Stammdaten!$B$10&lt;B12),0,G12*1/20)</f>
        <v>0</v>
      </c>
      <c r="I12" s="47">
        <f>HLOOKUP(A_Stammdaten!$B$10,$J$5:$P$56,ROW(B12)-4,FALSE)</f>
        <v>0</v>
      </c>
      <c r="J12" s="47">
        <f t="shared" si="0"/>
        <v>0</v>
      </c>
      <c r="K12" s="47">
        <f t="shared" si="0"/>
        <v>0</v>
      </c>
      <c r="L12" s="47">
        <f t="shared" si="0"/>
        <v>0</v>
      </c>
      <c r="M12" s="47">
        <f t="shared" si="0"/>
        <v>0</v>
      </c>
      <c r="N12" s="47">
        <f t="shared" si="0"/>
        <v>0</v>
      </c>
      <c r="O12" s="47">
        <f t="shared" si="0"/>
        <v>0</v>
      </c>
      <c r="P12" s="47">
        <f t="shared" si="0"/>
        <v>0</v>
      </c>
    </row>
    <row r="13" spans="1:16" s="8" customFormat="1" ht="15" customHeight="1" x14ac:dyDescent="0.25">
      <c r="A13" s="16"/>
      <c r="B13" s="48"/>
      <c r="C13" s="48"/>
      <c r="D13" s="16"/>
      <c r="E13" s="16"/>
      <c r="F13" s="16"/>
      <c r="G13" s="15">
        <f>IF(B13&gt;A_Stammdaten!$B$10,0,D13+E13-F13)</f>
        <v>0</v>
      </c>
      <c r="H13" s="47">
        <f>HLOOKUP(A_Stammdaten!$B$10,$J$5:$P$56,ROW(B13)-4,FALSE)+IF(OR(B13=0,A_Stammdaten!$B$10&lt;B13),0,G13*1/20)</f>
        <v>0</v>
      </c>
      <c r="I13" s="47">
        <f>HLOOKUP(A_Stammdaten!$B$10,$J$5:$P$56,ROW(B13)-4,FALSE)</f>
        <v>0</v>
      </c>
      <c r="J13" s="47">
        <f t="shared" si="0"/>
        <v>0</v>
      </c>
      <c r="K13" s="47">
        <f t="shared" si="0"/>
        <v>0</v>
      </c>
      <c r="L13" s="47">
        <f t="shared" si="0"/>
        <v>0</v>
      </c>
      <c r="M13" s="47">
        <f t="shared" si="0"/>
        <v>0</v>
      </c>
      <c r="N13" s="47">
        <f t="shared" si="0"/>
        <v>0</v>
      </c>
      <c r="O13" s="47">
        <f t="shared" si="0"/>
        <v>0</v>
      </c>
      <c r="P13" s="47">
        <f t="shared" si="0"/>
        <v>0</v>
      </c>
    </row>
    <row r="14" spans="1:16" x14ac:dyDescent="0.25">
      <c r="A14" s="16"/>
      <c r="B14" s="48"/>
      <c r="C14" s="48"/>
      <c r="D14" s="16"/>
      <c r="E14" s="16"/>
      <c r="F14" s="16"/>
      <c r="G14" s="15">
        <f>IF(B14&gt;A_Stammdaten!$B$10,0,D14+E14-F14)</f>
        <v>0</v>
      </c>
      <c r="H14" s="47">
        <f>HLOOKUP(A_Stammdaten!$B$10,$J$5:$P$56,ROW(B14)-4,FALSE)+IF(OR(B14=0,A_Stammdaten!$B$10&lt;B14),0,G14*1/20)</f>
        <v>0</v>
      </c>
      <c r="I14" s="47">
        <f>HLOOKUP(A_Stammdaten!$B$10,$J$5:$P$56,ROW(B14)-4,FALSE)</f>
        <v>0</v>
      </c>
      <c r="J14" s="47">
        <f t="shared" si="0"/>
        <v>0</v>
      </c>
      <c r="K14" s="47">
        <f t="shared" si="0"/>
        <v>0</v>
      </c>
      <c r="L14" s="47">
        <f t="shared" si="0"/>
        <v>0</v>
      </c>
      <c r="M14" s="47">
        <f t="shared" si="0"/>
        <v>0</v>
      </c>
      <c r="N14" s="47">
        <f t="shared" si="0"/>
        <v>0</v>
      </c>
      <c r="O14" s="47">
        <f t="shared" si="0"/>
        <v>0</v>
      </c>
      <c r="P14" s="47">
        <f t="shared" si="0"/>
        <v>0</v>
      </c>
    </row>
    <row r="15" spans="1:16" x14ac:dyDescent="0.25">
      <c r="A15" s="16"/>
      <c r="B15" s="48"/>
      <c r="C15" s="48"/>
      <c r="D15" s="16"/>
      <c r="E15" s="16"/>
      <c r="F15" s="16"/>
      <c r="G15" s="15">
        <f>IF(B15&gt;A_Stammdaten!$B$10,0,D15+E15-F15)</f>
        <v>0</v>
      </c>
      <c r="H15" s="47">
        <f>HLOOKUP(A_Stammdaten!$B$10,$J$5:$P$56,ROW(B15)-4,FALSE)+IF(OR(B15=0,A_Stammdaten!$B$10&lt;B15),0,G15*1/20)</f>
        <v>0</v>
      </c>
      <c r="I15" s="47">
        <f>HLOOKUP(A_Stammdaten!$B$10,$J$5:$P$56,ROW(B15)-4,FALSE)</f>
        <v>0</v>
      </c>
      <c r="J15" s="47">
        <f t="shared" si="0"/>
        <v>0</v>
      </c>
      <c r="K15" s="47">
        <f t="shared" si="0"/>
        <v>0</v>
      </c>
      <c r="L15" s="47">
        <f t="shared" si="0"/>
        <v>0</v>
      </c>
      <c r="M15" s="47">
        <f t="shared" si="0"/>
        <v>0</v>
      </c>
      <c r="N15" s="47">
        <f t="shared" si="0"/>
        <v>0</v>
      </c>
      <c r="O15" s="47">
        <f t="shared" si="0"/>
        <v>0</v>
      </c>
      <c r="P15" s="47">
        <f t="shared" si="0"/>
        <v>0</v>
      </c>
    </row>
    <row r="16" spans="1:16" x14ac:dyDescent="0.25">
      <c r="A16" s="16"/>
      <c r="B16" s="48"/>
      <c r="C16" s="48"/>
      <c r="D16" s="16"/>
      <c r="E16" s="16"/>
      <c r="F16" s="16"/>
      <c r="G16" s="15">
        <f>IF(B16&gt;A_Stammdaten!$B$10,0,D16+E16-F16)</f>
        <v>0</v>
      </c>
      <c r="H16" s="47">
        <f>HLOOKUP(A_Stammdaten!$B$10,$J$5:$P$56,ROW(B16)-4,FALSE)+IF(OR(B16=0,A_Stammdaten!$B$10&lt;B16),0,G16*1/20)</f>
        <v>0</v>
      </c>
      <c r="I16" s="47">
        <f>HLOOKUP(A_Stammdaten!$B$10,$J$5:$P$56,ROW(B16)-4,FALSE)</f>
        <v>0</v>
      </c>
      <c r="J16" s="47">
        <f t="shared" ref="J16:P25" si="1">IF(OR($G16=0,J$5&lt;$B16,$B16=0,20-(J$5-$B16)=0),0,$G16*(19-(J$5-$B16))/20)</f>
        <v>0</v>
      </c>
      <c r="K16" s="47">
        <f t="shared" si="1"/>
        <v>0</v>
      </c>
      <c r="L16" s="47">
        <f t="shared" si="1"/>
        <v>0</v>
      </c>
      <c r="M16" s="47">
        <f t="shared" si="1"/>
        <v>0</v>
      </c>
      <c r="N16" s="47">
        <f t="shared" si="1"/>
        <v>0</v>
      </c>
      <c r="O16" s="47">
        <f t="shared" si="1"/>
        <v>0</v>
      </c>
      <c r="P16" s="47">
        <f t="shared" si="1"/>
        <v>0</v>
      </c>
    </row>
    <row r="17" spans="1:16" x14ac:dyDescent="0.25">
      <c r="A17" s="16"/>
      <c r="B17" s="48"/>
      <c r="C17" s="48"/>
      <c r="D17" s="16"/>
      <c r="E17" s="16"/>
      <c r="F17" s="16"/>
      <c r="G17" s="15">
        <f>IF(B17&gt;A_Stammdaten!$B$10,0,D17+E17-F17)</f>
        <v>0</v>
      </c>
      <c r="H17" s="47">
        <f>HLOOKUP(A_Stammdaten!$B$10,$J$5:$P$56,ROW(B17)-4,FALSE)+IF(OR(B17=0,A_Stammdaten!$B$10&lt;B17),0,G17*1/20)</f>
        <v>0</v>
      </c>
      <c r="I17" s="47">
        <f>HLOOKUP(A_Stammdaten!$B$10,$J$5:$P$56,ROW(B17)-4,FALSE)</f>
        <v>0</v>
      </c>
      <c r="J17" s="47">
        <f t="shared" si="1"/>
        <v>0</v>
      </c>
      <c r="K17" s="47">
        <f t="shared" si="1"/>
        <v>0</v>
      </c>
      <c r="L17" s="47">
        <f t="shared" si="1"/>
        <v>0</v>
      </c>
      <c r="M17" s="47">
        <f t="shared" si="1"/>
        <v>0</v>
      </c>
      <c r="N17" s="47">
        <f t="shared" si="1"/>
        <v>0</v>
      </c>
      <c r="O17" s="47">
        <f t="shared" si="1"/>
        <v>0</v>
      </c>
      <c r="P17" s="47">
        <f t="shared" si="1"/>
        <v>0</v>
      </c>
    </row>
    <row r="18" spans="1:16" x14ac:dyDescent="0.25">
      <c r="A18" s="16"/>
      <c r="B18" s="48"/>
      <c r="C18" s="48"/>
      <c r="D18" s="16"/>
      <c r="E18" s="16"/>
      <c r="F18" s="16"/>
      <c r="G18" s="15">
        <f>IF(B18&gt;A_Stammdaten!$B$10,0,D18+E18-F18)</f>
        <v>0</v>
      </c>
      <c r="H18" s="47">
        <f>HLOOKUP(A_Stammdaten!$B$10,$J$5:$P$56,ROW(B18)-4,FALSE)+IF(OR(B18=0,A_Stammdaten!$B$10&lt;B18),0,G18*1/20)</f>
        <v>0</v>
      </c>
      <c r="I18" s="47">
        <f>HLOOKUP(A_Stammdaten!$B$10,$J$5:$P$56,ROW(B18)-4,FALSE)</f>
        <v>0</v>
      </c>
      <c r="J18" s="47">
        <f t="shared" si="1"/>
        <v>0</v>
      </c>
      <c r="K18" s="47">
        <f t="shared" si="1"/>
        <v>0</v>
      </c>
      <c r="L18" s="47">
        <f t="shared" si="1"/>
        <v>0</v>
      </c>
      <c r="M18" s="47">
        <f t="shared" si="1"/>
        <v>0</v>
      </c>
      <c r="N18" s="47">
        <f t="shared" si="1"/>
        <v>0</v>
      </c>
      <c r="O18" s="47">
        <f t="shared" si="1"/>
        <v>0</v>
      </c>
      <c r="P18" s="47">
        <f t="shared" si="1"/>
        <v>0</v>
      </c>
    </row>
    <row r="19" spans="1:16" x14ac:dyDescent="0.25">
      <c r="A19" s="16"/>
      <c r="B19" s="48"/>
      <c r="C19" s="48"/>
      <c r="D19" s="16"/>
      <c r="E19" s="16"/>
      <c r="F19" s="16"/>
      <c r="G19" s="15">
        <f>IF(B19&gt;A_Stammdaten!$B$10,0,D19+E19-F19)</f>
        <v>0</v>
      </c>
      <c r="H19" s="47">
        <f>HLOOKUP(A_Stammdaten!$B$10,$J$5:$P$56,ROW(B19)-4,FALSE)+IF(OR(B19=0,A_Stammdaten!$B$10&lt;B19),0,G19*1/20)</f>
        <v>0</v>
      </c>
      <c r="I19" s="47">
        <f>HLOOKUP(A_Stammdaten!$B$10,$J$5:$P$56,ROW(B19)-4,FALSE)</f>
        <v>0</v>
      </c>
      <c r="J19" s="47">
        <f t="shared" si="1"/>
        <v>0</v>
      </c>
      <c r="K19" s="47">
        <f t="shared" si="1"/>
        <v>0</v>
      </c>
      <c r="L19" s="47">
        <f t="shared" si="1"/>
        <v>0</v>
      </c>
      <c r="M19" s="47">
        <f t="shared" si="1"/>
        <v>0</v>
      </c>
      <c r="N19" s="47">
        <f t="shared" si="1"/>
        <v>0</v>
      </c>
      <c r="O19" s="47">
        <f t="shared" si="1"/>
        <v>0</v>
      </c>
      <c r="P19" s="47">
        <f t="shared" si="1"/>
        <v>0</v>
      </c>
    </row>
    <row r="20" spans="1:16" x14ac:dyDescent="0.25">
      <c r="A20" s="16"/>
      <c r="B20" s="48"/>
      <c r="C20" s="48"/>
      <c r="D20" s="16"/>
      <c r="E20" s="16"/>
      <c r="F20" s="16"/>
      <c r="G20" s="15">
        <f>IF(B20&gt;A_Stammdaten!$B$10,0,D20+E20-F20)</f>
        <v>0</v>
      </c>
      <c r="H20" s="47">
        <f>HLOOKUP(A_Stammdaten!$B$10,$J$5:$P$56,ROW(B20)-4,FALSE)+IF(OR(B20=0,A_Stammdaten!$B$10&lt;B20),0,G20*1/20)</f>
        <v>0</v>
      </c>
      <c r="I20" s="47">
        <f>HLOOKUP(A_Stammdaten!$B$10,$J$5:$P$56,ROW(B20)-4,FALSE)</f>
        <v>0</v>
      </c>
      <c r="J20" s="47">
        <f t="shared" si="1"/>
        <v>0</v>
      </c>
      <c r="K20" s="47">
        <f t="shared" si="1"/>
        <v>0</v>
      </c>
      <c r="L20" s="47">
        <f t="shared" si="1"/>
        <v>0</v>
      </c>
      <c r="M20" s="47">
        <f t="shared" si="1"/>
        <v>0</v>
      </c>
      <c r="N20" s="47">
        <f t="shared" si="1"/>
        <v>0</v>
      </c>
      <c r="O20" s="47">
        <f t="shared" si="1"/>
        <v>0</v>
      </c>
      <c r="P20" s="47">
        <f t="shared" si="1"/>
        <v>0</v>
      </c>
    </row>
    <row r="21" spans="1:16" x14ac:dyDescent="0.25">
      <c r="A21" s="16"/>
      <c r="B21" s="48"/>
      <c r="C21" s="48"/>
      <c r="D21" s="16"/>
      <c r="E21" s="16"/>
      <c r="F21" s="16"/>
      <c r="G21" s="15">
        <f>IF(B21&gt;A_Stammdaten!$B$10,0,D21+E21-F21)</f>
        <v>0</v>
      </c>
      <c r="H21" s="47">
        <f>HLOOKUP(A_Stammdaten!$B$10,$J$5:$P$56,ROW(B21)-4,FALSE)+IF(OR(B21=0,A_Stammdaten!$B$10&lt;B21),0,G21*1/20)</f>
        <v>0</v>
      </c>
      <c r="I21" s="47">
        <f>HLOOKUP(A_Stammdaten!$B$10,$J$5:$P$56,ROW(B21)-4,FALSE)</f>
        <v>0</v>
      </c>
      <c r="J21" s="47">
        <f t="shared" si="1"/>
        <v>0</v>
      </c>
      <c r="K21" s="47">
        <f t="shared" si="1"/>
        <v>0</v>
      </c>
      <c r="L21" s="47">
        <f t="shared" si="1"/>
        <v>0</v>
      </c>
      <c r="M21" s="47">
        <f t="shared" si="1"/>
        <v>0</v>
      </c>
      <c r="N21" s="47">
        <f t="shared" si="1"/>
        <v>0</v>
      </c>
      <c r="O21" s="47">
        <f t="shared" si="1"/>
        <v>0</v>
      </c>
      <c r="P21" s="47">
        <f t="shared" si="1"/>
        <v>0</v>
      </c>
    </row>
    <row r="22" spans="1:16" x14ac:dyDescent="0.25">
      <c r="A22" s="16"/>
      <c r="B22" s="48"/>
      <c r="C22" s="48"/>
      <c r="D22" s="16"/>
      <c r="E22" s="16"/>
      <c r="F22" s="16"/>
      <c r="G22" s="15">
        <f>IF(B22&gt;A_Stammdaten!$B$10,0,D22+E22-F22)</f>
        <v>0</v>
      </c>
      <c r="H22" s="47">
        <f>HLOOKUP(A_Stammdaten!$B$10,$J$5:$P$56,ROW(B22)-4,FALSE)+IF(OR(B22=0,A_Stammdaten!$B$10&lt;B22),0,G22*1/20)</f>
        <v>0</v>
      </c>
      <c r="I22" s="47">
        <f>HLOOKUP(A_Stammdaten!$B$10,$J$5:$P$56,ROW(B22)-4,FALSE)</f>
        <v>0</v>
      </c>
      <c r="J22" s="47">
        <f t="shared" si="1"/>
        <v>0</v>
      </c>
      <c r="K22" s="47">
        <f t="shared" si="1"/>
        <v>0</v>
      </c>
      <c r="L22" s="47">
        <f t="shared" si="1"/>
        <v>0</v>
      </c>
      <c r="M22" s="47">
        <f t="shared" si="1"/>
        <v>0</v>
      </c>
      <c r="N22" s="47">
        <f t="shared" si="1"/>
        <v>0</v>
      </c>
      <c r="O22" s="47">
        <f t="shared" si="1"/>
        <v>0</v>
      </c>
      <c r="P22" s="47">
        <f t="shared" si="1"/>
        <v>0</v>
      </c>
    </row>
    <row r="23" spans="1:16" x14ac:dyDescent="0.25">
      <c r="A23" s="16"/>
      <c r="B23" s="48"/>
      <c r="C23" s="48"/>
      <c r="D23" s="16"/>
      <c r="E23" s="16"/>
      <c r="F23" s="16"/>
      <c r="G23" s="15">
        <f>IF(B23&gt;A_Stammdaten!$B$10,0,D23+E23-F23)</f>
        <v>0</v>
      </c>
      <c r="H23" s="47">
        <f>HLOOKUP(A_Stammdaten!$B$10,$J$5:$P$56,ROW(B23)-4,FALSE)+IF(OR(B23=0,A_Stammdaten!$B$10&lt;B23),0,G23*1/20)</f>
        <v>0</v>
      </c>
      <c r="I23" s="47">
        <f>HLOOKUP(A_Stammdaten!$B$10,$J$5:$P$56,ROW(B23)-4,FALSE)</f>
        <v>0</v>
      </c>
      <c r="J23" s="47">
        <f t="shared" si="1"/>
        <v>0</v>
      </c>
      <c r="K23" s="47">
        <f t="shared" si="1"/>
        <v>0</v>
      </c>
      <c r="L23" s="47">
        <f t="shared" si="1"/>
        <v>0</v>
      </c>
      <c r="M23" s="47">
        <f t="shared" si="1"/>
        <v>0</v>
      </c>
      <c r="N23" s="47">
        <f t="shared" si="1"/>
        <v>0</v>
      </c>
      <c r="O23" s="47">
        <f t="shared" si="1"/>
        <v>0</v>
      </c>
      <c r="P23" s="47">
        <f t="shared" si="1"/>
        <v>0</v>
      </c>
    </row>
    <row r="24" spans="1:16" x14ac:dyDescent="0.25">
      <c r="A24" s="16"/>
      <c r="B24" s="48"/>
      <c r="C24" s="48"/>
      <c r="D24" s="16"/>
      <c r="E24" s="16"/>
      <c r="F24" s="16"/>
      <c r="G24" s="15">
        <f>IF(B24&gt;A_Stammdaten!$B$10,0,D24+E24-F24)</f>
        <v>0</v>
      </c>
      <c r="H24" s="47">
        <f>HLOOKUP(A_Stammdaten!$B$10,$J$5:$P$56,ROW(B24)-4,FALSE)+IF(OR(B24=0,A_Stammdaten!$B$10&lt;B24),0,G24*1/20)</f>
        <v>0</v>
      </c>
      <c r="I24" s="47">
        <f>HLOOKUP(A_Stammdaten!$B$10,$J$5:$P$56,ROW(B24)-4,FALSE)</f>
        <v>0</v>
      </c>
      <c r="J24" s="47">
        <f t="shared" si="1"/>
        <v>0</v>
      </c>
      <c r="K24" s="47">
        <f t="shared" si="1"/>
        <v>0</v>
      </c>
      <c r="L24" s="47">
        <f t="shared" si="1"/>
        <v>0</v>
      </c>
      <c r="M24" s="47">
        <f t="shared" si="1"/>
        <v>0</v>
      </c>
      <c r="N24" s="47">
        <f t="shared" si="1"/>
        <v>0</v>
      </c>
      <c r="O24" s="47">
        <f t="shared" si="1"/>
        <v>0</v>
      </c>
      <c r="P24" s="47">
        <f t="shared" si="1"/>
        <v>0</v>
      </c>
    </row>
    <row r="25" spans="1:16" x14ac:dyDescent="0.25">
      <c r="A25" s="16"/>
      <c r="B25" s="48"/>
      <c r="C25" s="48"/>
      <c r="D25" s="16"/>
      <c r="E25" s="16"/>
      <c r="F25" s="16"/>
      <c r="G25" s="15">
        <f>IF(B25&gt;A_Stammdaten!$B$10,0,D25+E25-F25)</f>
        <v>0</v>
      </c>
      <c r="H25" s="47">
        <f>HLOOKUP(A_Stammdaten!$B$10,$J$5:$P$56,ROW(B25)-4,FALSE)+IF(OR(B25=0,A_Stammdaten!$B$10&lt;B25),0,G25*1/20)</f>
        <v>0</v>
      </c>
      <c r="I25" s="47">
        <f>HLOOKUP(A_Stammdaten!$B$10,$J$5:$P$56,ROW(B25)-4,FALSE)</f>
        <v>0</v>
      </c>
      <c r="J25" s="47">
        <f t="shared" si="1"/>
        <v>0</v>
      </c>
      <c r="K25" s="47">
        <f t="shared" si="1"/>
        <v>0</v>
      </c>
      <c r="L25" s="47">
        <f t="shared" si="1"/>
        <v>0</v>
      </c>
      <c r="M25" s="47">
        <f t="shared" si="1"/>
        <v>0</v>
      </c>
      <c r="N25" s="47">
        <f t="shared" si="1"/>
        <v>0</v>
      </c>
      <c r="O25" s="47">
        <f t="shared" si="1"/>
        <v>0</v>
      </c>
      <c r="P25" s="47">
        <f t="shared" si="1"/>
        <v>0</v>
      </c>
    </row>
    <row r="26" spans="1:16" x14ac:dyDescent="0.25">
      <c r="A26" s="16"/>
      <c r="B26" s="48"/>
      <c r="C26" s="48"/>
      <c r="D26" s="16"/>
      <c r="E26" s="16"/>
      <c r="F26" s="16"/>
      <c r="G26" s="15">
        <f>IF(B26&gt;A_Stammdaten!$B$10,0,D26+E26-F26)</f>
        <v>0</v>
      </c>
      <c r="H26" s="47">
        <f>HLOOKUP(A_Stammdaten!$B$10,$J$5:$P$56,ROW(B26)-4,FALSE)+IF(OR(B26=0,A_Stammdaten!$B$10&lt;B26),0,G26*1/20)</f>
        <v>0</v>
      </c>
      <c r="I26" s="47">
        <f>HLOOKUP(A_Stammdaten!$B$10,$J$5:$P$56,ROW(B26)-4,FALSE)</f>
        <v>0</v>
      </c>
      <c r="J26" s="47">
        <f t="shared" ref="J26:P35" si="2">IF(OR($G26=0,J$5&lt;$B26,$B26=0,20-(J$5-$B26)=0),0,$G26*(19-(J$5-$B26))/20)</f>
        <v>0</v>
      </c>
      <c r="K26" s="47">
        <f t="shared" si="2"/>
        <v>0</v>
      </c>
      <c r="L26" s="47">
        <f t="shared" si="2"/>
        <v>0</v>
      </c>
      <c r="M26" s="47">
        <f t="shared" si="2"/>
        <v>0</v>
      </c>
      <c r="N26" s="47">
        <f t="shared" si="2"/>
        <v>0</v>
      </c>
      <c r="O26" s="47">
        <f t="shared" si="2"/>
        <v>0</v>
      </c>
      <c r="P26" s="47">
        <f t="shared" si="2"/>
        <v>0</v>
      </c>
    </row>
    <row r="27" spans="1:16" x14ac:dyDescent="0.25">
      <c r="A27" s="16"/>
      <c r="B27" s="48"/>
      <c r="C27" s="48"/>
      <c r="D27" s="16"/>
      <c r="E27" s="16"/>
      <c r="F27" s="16"/>
      <c r="G27" s="15">
        <f>IF(B27&gt;A_Stammdaten!$B$10,0,D27+E27-F27)</f>
        <v>0</v>
      </c>
      <c r="H27" s="47">
        <f>HLOOKUP(A_Stammdaten!$B$10,$J$5:$P$56,ROW(B27)-4,FALSE)+IF(OR(B27=0,A_Stammdaten!$B$10&lt;B27),0,G27*1/20)</f>
        <v>0</v>
      </c>
      <c r="I27" s="47">
        <f>HLOOKUP(A_Stammdaten!$B$10,$J$5:$P$56,ROW(B27)-4,FALSE)</f>
        <v>0</v>
      </c>
      <c r="J27" s="47">
        <f t="shared" si="2"/>
        <v>0</v>
      </c>
      <c r="K27" s="47">
        <f t="shared" si="2"/>
        <v>0</v>
      </c>
      <c r="L27" s="47">
        <f t="shared" si="2"/>
        <v>0</v>
      </c>
      <c r="M27" s="47">
        <f t="shared" si="2"/>
        <v>0</v>
      </c>
      <c r="N27" s="47">
        <f t="shared" si="2"/>
        <v>0</v>
      </c>
      <c r="O27" s="47">
        <f t="shared" si="2"/>
        <v>0</v>
      </c>
      <c r="P27" s="47">
        <f t="shared" si="2"/>
        <v>0</v>
      </c>
    </row>
    <row r="28" spans="1:16" x14ac:dyDescent="0.25">
      <c r="A28" s="16"/>
      <c r="B28" s="48"/>
      <c r="C28" s="48"/>
      <c r="D28" s="16"/>
      <c r="E28" s="16"/>
      <c r="F28" s="16"/>
      <c r="G28" s="15">
        <f>IF(B28&gt;A_Stammdaten!$B$10,0,D28+E28-F28)</f>
        <v>0</v>
      </c>
      <c r="H28" s="47">
        <f>HLOOKUP(A_Stammdaten!$B$10,$J$5:$P$56,ROW(B28)-4,FALSE)+IF(OR(B28=0,A_Stammdaten!$B$10&lt;B28),0,G28*1/20)</f>
        <v>0</v>
      </c>
      <c r="I28" s="47">
        <f>HLOOKUP(A_Stammdaten!$B$10,$J$5:$P$56,ROW(B28)-4,FALSE)</f>
        <v>0</v>
      </c>
      <c r="J28" s="47">
        <f t="shared" si="2"/>
        <v>0</v>
      </c>
      <c r="K28" s="47">
        <f t="shared" si="2"/>
        <v>0</v>
      </c>
      <c r="L28" s="47">
        <f t="shared" si="2"/>
        <v>0</v>
      </c>
      <c r="M28" s="47">
        <f t="shared" si="2"/>
        <v>0</v>
      </c>
      <c r="N28" s="47">
        <f t="shared" si="2"/>
        <v>0</v>
      </c>
      <c r="O28" s="47">
        <f t="shared" si="2"/>
        <v>0</v>
      </c>
      <c r="P28" s="47">
        <f t="shared" si="2"/>
        <v>0</v>
      </c>
    </row>
    <row r="29" spans="1:16" x14ac:dyDescent="0.25">
      <c r="A29" s="16"/>
      <c r="B29" s="48"/>
      <c r="C29" s="48"/>
      <c r="D29" s="16"/>
      <c r="E29" s="16"/>
      <c r="F29" s="16"/>
      <c r="G29" s="15">
        <f>IF(B29&gt;A_Stammdaten!$B$10,0,D29+E29-F29)</f>
        <v>0</v>
      </c>
      <c r="H29" s="47">
        <f>HLOOKUP(A_Stammdaten!$B$10,$J$5:$P$56,ROW(B29)-4,FALSE)+IF(OR(B29=0,A_Stammdaten!$B$10&lt;B29),0,G29*1/20)</f>
        <v>0</v>
      </c>
      <c r="I29" s="47">
        <f>HLOOKUP(A_Stammdaten!$B$10,$J$5:$P$56,ROW(B29)-4,FALSE)</f>
        <v>0</v>
      </c>
      <c r="J29" s="47">
        <f t="shared" si="2"/>
        <v>0</v>
      </c>
      <c r="K29" s="47">
        <f t="shared" si="2"/>
        <v>0</v>
      </c>
      <c r="L29" s="47">
        <f t="shared" si="2"/>
        <v>0</v>
      </c>
      <c r="M29" s="47">
        <f t="shared" si="2"/>
        <v>0</v>
      </c>
      <c r="N29" s="47">
        <f t="shared" si="2"/>
        <v>0</v>
      </c>
      <c r="O29" s="47">
        <f t="shared" si="2"/>
        <v>0</v>
      </c>
      <c r="P29" s="47">
        <f t="shared" si="2"/>
        <v>0</v>
      </c>
    </row>
    <row r="30" spans="1:16" x14ac:dyDescent="0.25">
      <c r="A30" s="16"/>
      <c r="B30" s="48"/>
      <c r="C30" s="48"/>
      <c r="D30" s="16"/>
      <c r="E30" s="16"/>
      <c r="F30" s="16"/>
      <c r="G30" s="15">
        <f>IF(B30&gt;A_Stammdaten!$B$10,0,D30+E30-F30)</f>
        <v>0</v>
      </c>
      <c r="H30" s="47">
        <f>HLOOKUP(A_Stammdaten!$B$10,$J$5:$P$56,ROW(B30)-4,FALSE)+IF(OR(B30=0,A_Stammdaten!$B$10&lt;B30),0,G30*1/20)</f>
        <v>0</v>
      </c>
      <c r="I30" s="47">
        <f>HLOOKUP(A_Stammdaten!$B$10,$J$5:$P$56,ROW(B30)-4,FALSE)</f>
        <v>0</v>
      </c>
      <c r="J30" s="47">
        <f t="shared" si="2"/>
        <v>0</v>
      </c>
      <c r="K30" s="47">
        <f t="shared" si="2"/>
        <v>0</v>
      </c>
      <c r="L30" s="47">
        <f t="shared" si="2"/>
        <v>0</v>
      </c>
      <c r="M30" s="47">
        <f t="shared" si="2"/>
        <v>0</v>
      </c>
      <c r="N30" s="47">
        <f t="shared" si="2"/>
        <v>0</v>
      </c>
      <c r="O30" s="47">
        <f t="shared" si="2"/>
        <v>0</v>
      </c>
      <c r="P30" s="47">
        <f t="shared" si="2"/>
        <v>0</v>
      </c>
    </row>
    <row r="31" spans="1:16" x14ac:dyDescent="0.25">
      <c r="A31" s="16"/>
      <c r="B31" s="48"/>
      <c r="C31" s="48"/>
      <c r="D31" s="16"/>
      <c r="E31" s="16"/>
      <c r="F31" s="16"/>
      <c r="G31" s="15">
        <f>IF(B31&gt;A_Stammdaten!$B$10,0,D31+E31-F31)</f>
        <v>0</v>
      </c>
      <c r="H31" s="47">
        <f>HLOOKUP(A_Stammdaten!$B$10,$J$5:$P$56,ROW(B31)-4,FALSE)+IF(OR(B31=0,A_Stammdaten!$B$10&lt;B31),0,G31*1/20)</f>
        <v>0</v>
      </c>
      <c r="I31" s="47">
        <f>HLOOKUP(A_Stammdaten!$B$10,$J$5:$P$56,ROW(B31)-4,FALSE)</f>
        <v>0</v>
      </c>
      <c r="J31" s="47">
        <f t="shared" si="2"/>
        <v>0</v>
      </c>
      <c r="K31" s="47">
        <f t="shared" si="2"/>
        <v>0</v>
      </c>
      <c r="L31" s="47">
        <f t="shared" si="2"/>
        <v>0</v>
      </c>
      <c r="M31" s="47">
        <f t="shared" si="2"/>
        <v>0</v>
      </c>
      <c r="N31" s="47">
        <f t="shared" si="2"/>
        <v>0</v>
      </c>
      <c r="O31" s="47">
        <f t="shared" si="2"/>
        <v>0</v>
      </c>
      <c r="P31" s="47">
        <f t="shared" si="2"/>
        <v>0</v>
      </c>
    </row>
    <row r="32" spans="1:16" x14ac:dyDescent="0.25">
      <c r="A32" s="16"/>
      <c r="B32" s="48"/>
      <c r="C32" s="48"/>
      <c r="D32" s="16"/>
      <c r="E32" s="16"/>
      <c r="F32" s="16"/>
      <c r="G32" s="15">
        <f>IF(B32&gt;A_Stammdaten!$B$10,0,D32+E32-F32)</f>
        <v>0</v>
      </c>
      <c r="H32" s="47">
        <f>HLOOKUP(A_Stammdaten!$B$10,$J$5:$P$56,ROW(B32)-4,FALSE)+IF(OR(B32=0,A_Stammdaten!$B$10&lt;B32),0,G32*1/20)</f>
        <v>0</v>
      </c>
      <c r="I32" s="47">
        <f>HLOOKUP(A_Stammdaten!$B$10,$J$5:$P$56,ROW(B32)-4,FALSE)</f>
        <v>0</v>
      </c>
      <c r="J32" s="47">
        <f t="shared" si="2"/>
        <v>0</v>
      </c>
      <c r="K32" s="47">
        <f t="shared" si="2"/>
        <v>0</v>
      </c>
      <c r="L32" s="47">
        <f t="shared" si="2"/>
        <v>0</v>
      </c>
      <c r="M32" s="47">
        <f t="shared" si="2"/>
        <v>0</v>
      </c>
      <c r="N32" s="47">
        <f t="shared" si="2"/>
        <v>0</v>
      </c>
      <c r="O32" s="47">
        <f t="shared" si="2"/>
        <v>0</v>
      </c>
      <c r="P32" s="47">
        <f t="shared" si="2"/>
        <v>0</v>
      </c>
    </row>
    <row r="33" spans="1:16" x14ac:dyDescent="0.25">
      <c r="A33" s="16"/>
      <c r="B33" s="48"/>
      <c r="C33" s="48"/>
      <c r="D33" s="16"/>
      <c r="E33" s="16"/>
      <c r="F33" s="16"/>
      <c r="G33" s="15">
        <f>IF(B33&gt;A_Stammdaten!$B$10,0,D33+E33-F33)</f>
        <v>0</v>
      </c>
      <c r="H33" s="47">
        <f>HLOOKUP(A_Stammdaten!$B$10,$J$5:$P$56,ROW(B33)-4,FALSE)+IF(OR(B33=0,A_Stammdaten!$B$10&lt;B33),0,G33*1/20)</f>
        <v>0</v>
      </c>
      <c r="I33" s="47">
        <f>HLOOKUP(A_Stammdaten!$B$10,$J$5:$P$56,ROW(B33)-4,FALSE)</f>
        <v>0</v>
      </c>
      <c r="J33" s="47">
        <f t="shared" si="2"/>
        <v>0</v>
      </c>
      <c r="K33" s="47">
        <f t="shared" si="2"/>
        <v>0</v>
      </c>
      <c r="L33" s="47">
        <f t="shared" si="2"/>
        <v>0</v>
      </c>
      <c r="M33" s="47">
        <f t="shared" si="2"/>
        <v>0</v>
      </c>
      <c r="N33" s="47">
        <f t="shared" si="2"/>
        <v>0</v>
      </c>
      <c r="O33" s="47">
        <f t="shared" si="2"/>
        <v>0</v>
      </c>
      <c r="P33" s="47">
        <f t="shared" si="2"/>
        <v>0</v>
      </c>
    </row>
    <row r="34" spans="1:16" x14ac:dyDescent="0.25">
      <c r="A34" s="16"/>
      <c r="B34" s="48"/>
      <c r="C34" s="48"/>
      <c r="D34" s="16"/>
      <c r="E34" s="16"/>
      <c r="F34" s="16"/>
      <c r="G34" s="15">
        <f>IF(B34&gt;A_Stammdaten!$B$10,0,D34+E34-F34)</f>
        <v>0</v>
      </c>
      <c r="H34" s="47">
        <f>HLOOKUP(A_Stammdaten!$B$10,$J$5:$P$56,ROW(B34)-4,FALSE)+IF(OR(B34=0,A_Stammdaten!$B$10&lt;B34),0,G34*1/20)</f>
        <v>0</v>
      </c>
      <c r="I34" s="47">
        <f>HLOOKUP(A_Stammdaten!$B$10,$J$5:$P$56,ROW(B34)-4,FALSE)</f>
        <v>0</v>
      </c>
      <c r="J34" s="47">
        <f t="shared" si="2"/>
        <v>0</v>
      </c>
      <c r="K34" s="47">
        <f t="shared" si="2"/>
        <v>0</v>
      </c>
      <c r="L34" s="47">
        <f t="shared" si="2"/>
        <v>0</v>
      </c>
      <c r="M34" s="47">
        <f t="shared" si="2"/>
        <v>0</v>
      </c>
      <c r="N34" s="47">
        <f t="shared" si="2"/>
        <v>0</v>
      </c>
      <c r="O34" s="47">
        <f t="shared" si="2"/>
        <v>0</v>
      </c>
      <c r="P34" s="47">
        <f t="shared" si="2"/>
        <v>0</v>
      </c>
    </row>
    <row r="35" spans="1:16" x14ac:dyDescent="0.25">
      <c r="A35" s="16"/>
      <c r="B35" s="48"/>
      <c r="C35" s="48"/>
      <c r="D35" s="16"/>
      <c r="E35" s="16"/>
      <c r="F35" s="16"/>
      <c r="G35" s="15">
        <f>IF(B35&gt;A_Stammdaten!$B$10,0,D35+E35-F35)</f>
        <v>0</v>
      </c>
      <c r="H35" s="47">
        <f>HLOOKUP(A_Stammdaten!$B$10,$J$5:$P$56,ROW(B35)-4,FALSE)+IF(OR(B35=0,A_Stammdaten!$B$10&lt;B35),0,G35*1/20)</f>
        <v>0</v>
      </c>
      <c r="I35" s="47">
        <f>HLOOKUP(A_Stammdaten!$B$10,$J$5:$P$56,ROW(B35)-4,FALSE)</f>
        <v>0</v>
      </c>
      <c r="J35" s="47">
        <f t="shared" si="2"/>
        <v>0</v>
      </c>
      <c r="K35" s="47">
        <f t="shared" si="2"/>
        <v>0</v>
      </c>
      <c r="L35" s="47">
        <f t="shared" si="2"/>
        <v>0</v>
      </c>
      <c r="M35" s="47">
        <f t="shared" si="2"/>
        <v>0</v>
      </c>
      <c r="N35" s="47">
        <f t="shared" si="2"/>
        <v>0</v>
      </c>
      <c r="O35" s="47">
        <f t="shared" si="2"/>
        <v>0</v>
      </c>
      <c r="P35" s="47">
        <f t="shared" si="2"/>
        <v>0</v>
      </c>
    </row>
    <row r="36" spans="1:16" x14ac:dyDescent="0.25">
      <c r="A36" s="16"/>
      <c r="B36" s="48"/>
      <c r="C36" s="48"/>
      <c r="D36" s="16"/>
      <c r="E36" s="16"/>
      <c r="F36" s="16"/>
      <c r="G36" s="15">
        <f>IF(B36&gt;A_Stammdaten!$B$10,0,D36+E36-F36)</f>
        <v>0</v>
      </c>
      <c r="H36" s="47">
        <f>HLOOKUP(A_Stammdaten!$B$10,$J$5:$P$56,ROW(B36)-4,FALSE)+IF(OR(B36=0,A_Stammdaten!$B$10&lt;B36),0,G36*1/20)</f>
        <v>0</v>
      </c>
      <c r="I36" s="47">
        <f>HLOOKUP(A_Stammdaten!$B$10,$J$5:$P$56,ROW(B36)-4,FALSE)</f>
        <v>0</v>
      </c>
      <c r="J36" s="47">
        <f t="shared" ref="J36:P45" si="3">IF(OR($G36=0,J$5&lt;$B36,$B36=0,20-(J$5-$B36)=0),0,$G36*(19-(J$5-$B36))/20)</f>
        <v>0</v>
      </c>
      <c r="K36" s="47">
        <f t="shared" si="3"/>
        <v>0</v>
      </c>
      <c r="L36" s="47">
        <f t="shared" si="3"/>
        <v>0</v>
      </c>
      <c r="M36" s="47">
        <f t="shared" si="3"/>
        <v>0</v>
      </c>
      <c r="N36" s="47">
        <f t="shared" si="3"/>
        <v>0</v>
      </c>
      <c r="O36" s="47">
        <f t="shared" si="3"/>
        <v>0</v>
      </c>
      <c r="P36" s="47">
        <f t="shared" si="3"/>
        <v>0</v>
      </c>
    </row>
    <row r="37" spans="1:16" x14ac:dyDescent="0.25">
      <c r="A37" s="16"/>
      <c r="B37" s="48"/>
      <c r="C37" s="48"/>
      <c r="D37" s="16"/>
      <c r="E37" s="16"/>
      <c r="F37" s="16"/>
      <c r="G37" s="15">
        <f>IF(B37&gt;A_Stammdaten!$B$10,0,D37+E37-F37)</f>
        <v>0</v>
      </c>
      <c r="H37" s="47">
        <f>HLOOKUP(A_Stammdaten!$B$10,$J$5:$P$56,ROW(B37)-4,FALSE)+IF(OR(B37=0,A_Stammdaten!$B$10&lt;B37),0,G37*1/20)</f>
        <v>0</v>
      </c>
      <c r="I37" s="47">
        <f>HLOOKUP(A_Stammdaten!$B$10,$J$5:$P$56,ROW(B37)-4,FALSE)</f>
        <v>0</v>
      </c>
      <c r="J37" s="47">
        <f t="shared" si="3"/>
        <v>0</v>
      </c>
      <c r="K37" s="47">
        <f t="shared" si="3"/>
        <v>0</v>
      </c>
      <c r="L37" s="47">
        <f t="shared" si="3"/>
        <v>0</v>
      </c>
      <c r="M37" s="47">
        <f t="shared" si="3"/>
        <v>0</v>
      </c>
      <c r="N37" s="47">
        <f t="shared" si="3"/>
        <v>0</v>
      </c>
      <c r="O37" s="47">
        <f t="shared" si="3"/>
        <v>0</v>
      </c>
      <c r="P37" s="47">
        <f t="shared" si="3"/>
        <v>0</v>
      </c>
    </row>
    <row r="38" spans="1:16" x14ac:dyDescent="0.25">
      <c r="A38" s="16"/>
      <c r="B38" s="48"/>
      <c r="C38" s="48"/>
      <c r="D38" s="16"/>
      <c r="E38" s="16"/>
      <c r="F38" s="16"/>
      <c r="G38" s="15">
        <f>IF(B38&gt;A_Stammdaten!$B$10,0,D38+E38-F38)</f>
        <v>0</v>
      </c>
      <c r="H38" s="47">
        <f>HLOOKUP(A_Stammdaten!$B$10,$J$5:$P$56,ROW(B38)-4,FALSE)+IF(OR(B38=0,A_Stammdaten!$B$10&lt;B38),0,G38*1/20)</f>
        <v>0</v>
      </c>
      <c r="I38" s="47">
        <f>HLOOKUP(A_Stammdaten!$B$10,$J$5:$P$56,ROW(B38)-4,FALSE)</f>
        <v>0</v>
      </c>
      <c r="J38" s="47">
        <f t="shared" si="3"/>
        <v>0</v>
      </c>
      <c r="K38" s="47">
        <f t="shared" si="3"/>
        <v>0</v>
      </c>
      <c r="L38" s="47">
        <f t="shared" si="3"/>
        <v>0</v>
      </c>
      <c r="M38" s="47">
        <f t="shared" si="3"/>
        <v>0</v>
      </c>
      <c r="N38" s="47">
        <f t="shared" si="3"/>
        <v>0</v>
      </c>
      <c r="O38" s="47">
        <f t="shared" si="3"/>
        <v>0</v>
      </c>
      <c r="P38" s="47">
        <f t="shared" si="3"/>
        <v>0</v>
      </c>
    </row>
    <row r="39" spans="1:16" x14ac:dyDescent="0.25">
      <c r="A39" s="16"/>
      <c r="B39" s="48"/>
      <c r="C39" s="48"/>
      <c r="D39" s="16"/>
      <c r="E39" s="16"/>
      <c r="F39" s="16"/>
      <c r="G39" s="15">
        <f>IF(B39&gt;A_Stammdaten!$B$10,0,D39+E39-F39)</f>
        <v>0</v>
      </c>
      <c r="H39" s="47">
        <f>HLOOKUP(A_Stammdaten!$B$10,$J$5:$P$56,ROW(B39)-4,FALSE)+IF(OR(B39=0,A_Stammdaten!$B$10&lt;B39),0,G39*1/20)</f>
        <v>0</v>
      </c>
      <c r="I39" s="47">
        <f>HLOOKUP(A_Stammdaten!$B$10,$J$5:$P$56,ROW(B39)-4,FALSE)</f>
        <v>0</v>
      </c>
      <c r="J39" s="47">
        <f t="shared" si="3"/>
        <v>0</v>
      </c>
      <c r="K39" s="47">
        <f t="shared" si="3"/>
        <v>0</v>
      </c>
      <c r="L39" s="47">
        <f t="shared" si="3"/>
        <v>0</v>
      </c>
      <c r="M39" s="47">
        <f t="shared" si="3"/>
        <v>0</v>
      </c>
      <c r="N39" s="47">
        <f t="shared" si="3"/>
        <v>0</v>
      </c>
      <c r="O39" s="47">
        <f t="shared" si="3"/>
        <v>0</v>
      </c>
      <c r="P39" s="47">
        <f t="shared" si="3"/>
        <v>0</v>
      </c>
    </row>
    <row r="40" spans="1:16" x14ac:dyDescent="0.25">
      <c r="A40" s="16"/>
      <c r="B40" s="48"/>
      <c r="C40" s="48"/>
      <c r="D40" s="16"/>
      <c r="E40" s="16"/>
      <c r="F40" s="16"/>
      <c r="G40" s="15">
        <f>IF(B40&gt;A_Stammdaten!$B$10,0,D40+E40-F40)</f>
        <v>0</v>
      </c>
      <c r="H40" s="47">
        <f>HLOOKUP(A_Stammdaten!$B$10,$J$5:$P$56,ROW(B40)-4,FALSE)+IF(OR(B40=0,A_Stammdaten!$B$10&lt;B40),0,G40*1/20)</f>
        <v>0</v>
      </c>
      <c r="I40" s="47">
        <f>HLOOKUP(A_Stammdaten!$B$10,$J$5:$P$56,ROW(B40)-4,FALSE)</f>
        <v>0</v>
      </c>
      <c r="J40" s="47">
        <f t="shared" si="3"/>
        <v>0</v>
      </c>
      <c r="K40" s="47">
        <f t="shared" si="3"/>
        <v>0</v>
      </c>
      <c r="L40" s="47">
        <f t="shared" si="3"/>
        <v>0</v>
      </c>
      <c r="M40" s="47">
        <f t="shared" si="3"/>
        <v>0</v>
      </c>
      <c r="N40" s="47">
        <f t="shared" si="3"/>
        <v>0</v>
      </c>
      <c r="O40" s="47">
        <f t="shared" si="3"/>
        <v>0</v>
      </c>
      <c r="P40" s="47">
        <f t="shared" si="3"/>
        <v>0</v>
      </c>
    </row>
    <row r="41" spans="1:16" x14ac:dyDescent="0.25">
      <c r="A41" s="16"/>
      <c r="B41" s="48"/>
      <c r="C41" s="48"/>
      <c r="D41" s="16"/>
      <c r="E41" s="16"/>
      <c r="F41" s="16"/>
      <c r="G41" s="15">
        <f>IF(B41&gt;A_Stammdaten!$B$10,0,D41+E41-F41)</f>
        <v>0</v>
      </c>
      <c r="H41" s="47">
        <f>HLOOKUP(A_Stammdaten!$B$10,$J$5:$P$56,ROW(B41)-4,FALSE)+IF(OR(B41=0,A_Stammdaten!$B$10&lt;B41),0,G41*1/20)</f>
        <v>0</v>
      </c>
      <c r="I41" s="47">
        <f>HLOOKUP(A_Stammdaten!$B$10,$J$5:$P$56,ROW(B41)-4,FALSE)</f>
        <v>0</v>
      </c>
      <c r="J41" s="47">
        <f t="shared" si="3"/>
        <v>0</v>
      </c>
      <c r="K41" s="47">
        <f t="shared" si="3"/>
        <v>0</v>
      </c>
      <c r="L41" s="47">
        <f t="shared" si="3"/>
        <v>0</v>
      </c>
      <c r="M41" s="47">
        <f t="shared" si="3"/>
        <v>0</v>
      </c>
      <c r="N41" s="47">
        <f t="shared" si="3"/>
        <v>0</v>
      </c>
      <c r="O41" s="47">
        <f t="shared" si="3"/>
        <v>0</v>
      </c>
      <c r="P41" s="47">
        <f t="shared" si="3"/>
        <v>0</v>
      </c>
    </row>
    <row r="42" spans="1:16" x14ac:dyDescent="0.25">
      <c r="A42" s="16"/>
      <c r="B42" s="48"/>
      <c r="C42" s="48"/>
      <c r="D42" s="16"/>
      <c r="E42" s="16"/>
      <c r="F42" s="16"/>
      <c r="G42" s="15">
        <f>IF(B42&gt;A_Stammdaten!$B$10,0,D42+E42-F42)</f>
        <v>0</v>
      </c>
      <c r="H42" s="47">
        <f>HLOOKUP(A_Stammdaten!$B$10,$J$5:$P$56,ROW(B42)-4,FALSE)+IF(OR(B42=0,A_Stammdaten!$B$10&lt;B42),0,G42*1/20)</f>
        <v>0</v>
      </c>
      <c r="I42" s="47">
        <f>HLOOKUP(A_Stammdaten!$B$10,$J$5:$P$56,ROW(B42)-4,FALSE)</f>
        <v>0</v>
      </c>
      <c r="J42" s="47">
        <f t="shared" si="3"/>
        <v>0</v>
      </c>
      <c r="K42" s="47">
        <f t="shared" si="3"/>
        <v>0</v>
      </c>
      <c r="L42" s="47">
        <f t="shared" si="3"/>
        <v>0</v>
      </c>
      <c r="M42" s="47">
        <f t="shared" si="3"/>
        <v>0</v>
      </c>
      <c r="N42" s="47">
        <f t="shared" si="3"/>
        <v>0</v>
      </c>
      <c r="O42" s="47">
        <f t="shared" si="3"/>
        <v>0</v>
      </c>
      <c r="P42" s="47">
        <f t="shared" si="3"/>
        <v>0</v>
      </c>
    </row>
    <row r="43" spans="1:16" x14ac:dyDescent="0.25">
      <c r="A43" s="16"/>
      <c r="B43" s="48"/>
      <c r="C43" s="48"/>
      <c r="D43" s="16"/>
      <c r="E43" s="16"/>
      <c r="F43" s="16"/>
      <c r="G43" s="15">
        <f>IF(B43&gt;A_Stammdaten!$B$10,0,D43+E43-F43)</f>
        <v>0</v>
      </c>
      <c r="H43" s="47">
        <f>HLOOKUP(A_Stammdaten!$B$10,$J$5:$P$56,ROW(B43)-4,FALSE)+IF(OR(B43=0,A_Stammdaten!$B$10&lt;B43),0,G43*1/20)</f>
        <v>0</v>
      </c>
      <c r="I43" s="47">
        <f>HLOOKUP(A_Stammdaten!$B$10,$J$5:$P$56,ROW(B43)-4,FALSE)</f>
        <v>0</v>
      </c>
      <c r="J43" s="47">
        <f t="shared" si="3"/>
        <v>0</v>
      </c>
      <c r="K43" s="47">
        <f t="shared" si="3"/>
        <v>0</v>
      </c>
      <c r="L43" s="47">
        <f t="shared" si="3"/>
        <v>0</v>
      </c>
      <c r="M43" s="47">
        <f t="shared" si="3"/>
        <v>0</v>
      </c>
      <c r="N43" s="47">
        <f t="shared" si="3"/>
        <v>0</v>
      </c>
      <c r="O43" s="47">
        <f t="shared" si="3"/>
        <v>0</v>
      </c>
      <c r="P43" s="47">
        <f t="shared" si="3"/>
        <v>0</v>
      </c>
    </row>
    <row r="44" spans="1:16" x14ac:dyDescent="0.25">
      <c r="A44" s="16"/>
      <c r="B44" s="48"/>
      <c r="C44" s="48"/>
      <c r="D44" s="16"/>
      <c r="E44" s="16"/>
      <c r="F44" s="16"/>
      <c r="G44" s="15">
        <f>IF(B44&gt;A_Stammdaten!$B$10,0,D44+E44-F44)</f>
        <v>0</v>
      </c>
      <c r="H44" s="47">
        <f>HLOOKUP(A_Stammdaten!$B$10,$J$5:$P$56,ROW(B44)-4,FALSE)+IF(OR(B44=0,A_Stammdaten!$B$10&lt;B44),0,G44*1/20)</f>
        <v>0</v>
      </c>
      <c r="I44" s="47">
        <f>HLOOKUP(A_Stammdaten!$B$10,$J$5:$P$56,ROW(B44)-4,FALSE)</f>
        <v>0</v>
      </c>
      <c r="J44" s="47">
        <f t="shared" si="3"/>
        <v>0</v>
      </c>
      <c r="K44" s="47">
        <f t="shared" si="3"/>
        <v>0</v>
      </c>
      <c r="L44" s="47">
        <f t="shared" si="3"/>
        <v>0</v>
      </c>
      <c r="M44" s="47">
        <f t="shared" si="3"/>
        <v>0</v>
      </c>
      <c r="N44" s="47">
        <f t="shared" si="3"/>
        <v>0</v>
      </c>
      <c r="O44" s="47">
        <f t="shared" si="3"/>
        <v>0</v>
      </c>
      <c r="P44" s="47">
        <f t="shared" si="3"/>
        <v>0</v>
      </c>
    </row>
    <row r="45" spans="1:16" x14ac:dyDescent="0.25">
      <c r="A45" s="16"/>
      <c r="B45" s="48"/>
      <c r="C45" s="48"/>
      <c r="D45" s="16"/>
      <c r="E45" s="16"/>
      <c r="F45" s="16"/>
      <c r="G45" s="15">
        <f>IF(B45&gt;A_Stammdaten!$B$10,0,D45+E45-F45)</f>
        <v>0</v>
      </c>
      <c r="H45" s="47">
        <f>HLOOKUP(A_Stammdaten!$B$10,$J$5:$P$56,ROW(B45)-4,FALSE)+IF(OR(B45=0,A_Stammdaten!$B$10&lt;B45),0,G45*1/20)</f>
        <v>0</v>
      </c>
      <c r="I45" s="47">
        <f>HLOOKUP(A_Stammdaten!$B$10,$J$5:$P$56,ROW(B45)-4,FALSE)</f>
        <v>0</v>
      </c>
      <c r="J45" s="47">
        <f t="shared" si="3"/>
        <v>0</v>
      </c>
      <c r="K45" s="47">
        <f t="shared" si="3"/>
        <v>0</v>
      </c>
      <c r="L45" s="47">
        <f t="shared" si="3"/>
        <v>0</v>
      </c>
      <c r="M45" s="47">
        <f t="shared" si="3"/>
        <v>0</v>
      </c>
      <c r="N45" s="47">
        <f t="shared" si="3"/>
        <v>0</v>
      </c>
      <c r="O45" s="47">
        <f t="shared" si="3"/>
        <v>0</v>
      </c>
      <c r="P45" s="47">
        <f t="shared" si="3"/>
        <v>0</v>
      </c>
    </row>
    <row r="46" spans="1:16" x14ac:dyDescent="0.25">
      <c r="A46" s="16"/>
      <c r="B46" s="48"/>
      <c r="C46" s="48"/>
      <c r="D46" s="16"/>
      <c r="E46" s="16"/>
      <c r="F46" s="16"/>
      <c r="G46" s="15">
        <f>IF(B46&gt;A_Stammdaten!$B$10,0,D46+E46-F46)</f>
        <v>0</v>
      </c>
      <c r="H46" s="47">
        <f>HLOOKUP(A_Stammdaten!$B$10,$J$5:$P$56,ROW(B46)-4,FALSE)+IF(OR(B46=0,A_Stammdaten!$B$10&lt;B46),0,G46*1/20)</f>
        <v>0</v>
      </c>
      <c r="I46" s="47">
        <f>HLOOKUP(A_Stammdaten!$B$10,$J$5:$P$56,ROW(B46)-4,FALSE)</f>
        <v>0</v>
      </c>
      <c r="J46" s="47">
        <f t="shared" ref="J46:P55" si="4">IF(OR($G46=0,J$5&lt;$B46,$B46=0,20-(J$5-$B46)=0),0,$G46*(19-(J$5-$B46))/20)</f>
        <v>0</v>
      </c>
      <c r="K46" s="47">
        <f t="shared" si="4"/>
        <v>0</v>
      </c>
      <c r="L46" s="47">
        <f t="shared" si="4"/>
        <v>0</v>
      </c>
      <c r="M46" s="47">
        <f t="shared" si="4"/>
        <v>0</v>
      </c>
      <c r="N46" s="47">
        <f t="shared" si="4"/>
        <v>0</v>
      </c>
      <c r="O46" s="47">
        <f t="shared" si="4"/>
        <v>0</v>
      </c>
      <c r="P46" s="47">
        <f t="shared" si="4"/>
        <v>0</v>
      </c>
    </row>
    <row r="47" spans="1:16" x14ac:dyDescent="0.25">
      <c r="A47" s="16"/>
      <c r="B47" s="48"/>
      <c r="C47" s="48"/>
      <c r="D47" s="16"/>
      <c r="E47" s="16"/>
      <c r="F47" s="16"/>
      <c r="G47" s="15">
        <f>IF(B47&gt;A_Stammdaten!$B$10,0,D47+E47-F47)</f>
        <v>0</v>
      </c>
      <c r="H47" s="47">
        <f>HLOOKUP(A_Stammdaten!$B$10,$J$5:$P$56,ROW(B47)-4,FALSE)+IF(OR(B47=0,A_Stammdaten!$B$10&lt;B47),0,G47*1/20)</f>
        <v>0</v>
      </c>
      <c r="I47" s="47">
        <f>HLOOKUP(A_Stammdaten!$B$10,$J$5:$P$56,ROW(B47)-4,FALSE)</f>
        <v>0</v>
      </c>
      <c r="J47" s="47">
        <f t="shared" si="4"/>
        <v>0</v>
      </c>
      <c r="K47" s="47">
        <f t="shared" si="4"/>
        <v>0</v>
      </c>
      <c r="L47" s="47">
        <f t="shared" si="4"/>
        <v>0</v>
      </c>
      <c r="M47" s="47">
        <f t="shared" si="4"/>
        <v>0</v>
      </c>
      <c r="N47" s="47">
        <f t="shared" si="4"/>
        <v>0</v>
      </c>
      <c r="O47" s="47">
        <f t="shared" si="4"/>
        <v>0</v>
      </c>
      <c r="P47" s="47">
        <f t="shared" si="4"/>
        <v>0</v>
      </c>
    </row>
    <row r="48" spans="1:16" x14ac:dyDescent="0.25">
      <c r="A48" s="16"/>
      <c r="B48" s="48"/>
      <c r="C48" s="48"/>
      <c r="D48" s="16"/>
      <c r="E48" s="16"/>
      <c r="F48" s="16"/>
      <c r="G48" s="15">
        <f>IF(B48&gt;A_Stammdaten!$B$10,0,D48+E48-F48)</f>
        <v>0</v>
      </c>
      <c r="H48" s="47">
        <f>HLOOKUP(A_Stammdaten!$B$10,$J$5:$P$56,ROW(B48)-4,FALSE)+IF(OR(B48=0,A_Stammdaten!$B$10&lt;B48),0,G48*1/20)</f>
        <v>0</v>
      </c>
      <c r="I48" s="47">
        <f>HLOOKUP(A_Stammdaten!$B$10,$J$5:$P$56,ROW(B48)-4,FALSE)</f>
        <v>0</v>
      </c>
      <c r="J48" s="47">
        <f t="shared" si="4"/>
        <v>0</v>
      </c>
      <c r="K48" s="47">
        <f t="shared" si="4"/>
        <v>0</v>
      </c>
      <c r="L48" s="47">
        <f t="shared" si="4"/>
        <v>0</v>
      </c>
      <c r="M48" s="47">
        <f t="shared" si="4"/>
        <v>0</v>
      </c>
      <c r="N48" s="47">
        <f t="shared" si="4"/>
        <v>0</v>
      </c>
      <c r="O48" s="47">
        <f t="shared" si="4"/>
        <v>0</v>
      </c>
      <c r="P48" s="47">
        <f t="shared" si="4"/>
        <v>0</v>
      </c>
    </row>
    <row r="49" spans="1:16" x14ac:dyDescent="0.25">
      <c r="A49" s="16"/>
      <c r="B49" s="48"/>
      <c r="C49" s="48"/>
      <c r="D49" s="16"/>
      <c r="E49" s="16"/>
      <c r="F49" s="16"/>
      <c r="G49" s="15">
        <f>IF(B49&gt;A_Stammdaten!$B$10,0,D49+E49-F49)</f>
        <v>0</v>
      </c>
      <c r="H49" s="47">
        <f>HLOOKUP(A_Stammdaten!$B$10,$J$5:$P$56,ROW(B49)-4,FALSE)+IF(OR(B49=0,A_Stammdaten!$B$10&lt;B49),0,G49*1/20)</f>
        <v>0</v>
      </c>
      <c r="I49" s="47">
        <f>HLOOKUP(A_Stammdaten!$B$10,$J$5:$P$56,ROW(B49)-4,FALSE)</f>
        <v>0</v>
      </c>
      <c r="J49" s="47">
        <f t="shared" si="4"/>
        <v>0</v>
      </c>
      <c r="K49" s="47">
        <f t="shared" si="4"/>
        <v>0</v>
      </c>
      <c r="L49" s="47">
        <f t="shared" si="4"/>
        <v>0</v>
      </c>
      <c r="M49" s="47">
        <f t="shared" si="4"/>
        <v>0</v>
      </c>
      <c r="N49" s="47">
        <f t="shared" si="4"/>
        <v>0</v>
      </c>
      <c r="O49" s="47">
        <f t="shared" si="4"/>
        <v>0</v>
      </c>
      <c r="P49" s="47">
        <f t="shared" si="4"/>
        <v>0</v>
      </c>
    </row>
    <row r="50" spans="1:16" x14ac:dyDescent="0.25">
      <c r="A50" s="16"/>
      <c r="B50" s="48"/>
      <c r="C50" s="48"/>
      <c r="D50" s="16"/>
      <c r="E50" s="16"/>
      <c r="F50" s="16"/>
      <c r="G50" s="15">
        <f>IF(B50&gt;A_Stammdaten!$B$10,0,D50+E50-F50)</f>
        <v>0</v>
      </c>
      <c r="H50" s="47">
        <f>HLOOKUP(A_Stammdaten!$B$10,$J$5:$P$56,ROW(B50)-4,FALSE)+IF(OR(B50=0,A_Stammdaten!$B$10&lt;B50),0,G50*1/20)</f>
        <v>0</v>
      </c>
      <c r="I50" s="47">
        <f>HLOOKUP(A_Stammdaten!$B$10,$J$5:$P$56,ROW(B50)-4,FALSE)</f>
        <v>0</v>
      </c>
      <c r="J50" s="47">
        <f t="shared" si="4"/>
        <v>0</v>
      </c>
      <c r="K50" s="47">
        <f t="shared" si="4"/>
        <v>0</v>
      </c>
      <c r="L50" s="47">
        <f t="shared" si="4"/>
        <v>0</v>
      </c>
      <c r="M50" s="47">
        <f t="shared" si="4"/>
        <v>0</v>
      </c>
      <c r="N50" s="47">
        <f t="shared" si="4"/>
        <v>0</v>
      </c>
      <c r="O50" s="47">
        <f t="shared" si="4"/>
        <v>0</v>
      </c>
      <c r="P50" s="47">
        <f t="shared" si="4"/>
        <v>0</v>
      </c>
    </row>
    <row r="51" spans="1:16" x14ac:dyDescent="0.25">
      <c r="A51" s="16"/>
      <c r="B51" s="48"/>
      <c r="C51" s="48"/>
      <c r="D51" s="16"/>
      <c r="E51" s="16"/>
      <c r="F51" s="16"/>
      <c r="G51" s="15">
        <f>IF(B51&gt;A_Stammdaten!$B$10,0,D51+E51-F51)</f>
        <v>0</v>
      </c>
      <c r="H51" s="47">
        <f>HLOOKUP(A_Stammdaten!$B$10,$J$5:$P$56,ROW(B51)-4,FALSE)+IF(OR(B51=0,A_Stammdaten!$B$10&lt;B51),0,G51*1/20)</f>
        <v>0</v>
      </c>
      <c r="I51" s="47">
        <f>HLOOKUP(A_Stammdaten!$B$10,$J$5:$P$56,ROW(B51)-4,FALSE)</f>
        <v>0</v>
      </c>
      <c r="J51" s="47">
        <f t="shared" si="4"/>
        <v>0</v>
      </c>
      <c r="K51" s="47">
        <f t="shared" si="4"/>
        <v>0</v>
      </c>
      <c r="L51" s="47">
        <f t="shared" si="4"/>
        <v>0</v>
      </c>
      <c r="M51" s="47">
        <f t="shared" si="4"/>
        <v>0</v>
      </c>
      <c r="N51" s="47">
        <f t="shared" si="4"/>
        <v>0</v>
      </c>
      <c r="O51" s="47">
        <f t="shared" si="4"/>
        <v>0</v>
      </c>
      <c r="P51" s="47">
        <f t="shared" si="4"/>
        <v>0</v>
      </c>
    </row>
    <row r="52" spans="1:16" x14ac:dyDescent="0.25">
      <c r="A52" s="16"/>
      <c r="B52" s="48"/>
      <c r="C52" s="48"/>
      <c r="D52" s="16"/>
      <c r="E52" s="16"/>
      <c r="F52" s="16"/>
      <c r="G52" s="15">
        <f>IF(B52&gt;A_Stammdaten!$B$10,0,D52+E52-F52)</f>
        <v>0</v>
      </c>
      <c r="H52" s="47">
        <f>HLOOKUP(A_Stammdaten!$B$10,$J$5:$P$56,ROW(B52)-4,FALSE)+IF(OR(B52=0,A_Stammdaten!$B$10&lt;B52),0,G52*1/20)</f>
        <v>0</v>
      </c>
      <c r="I52" s="47">
        <f>HLOOKUP(A_Stammdaten!$B$10,$J$5:$P$56,ROW(B52)-4,FALSE)</f>
        <v>0</v>
      </c>
      <c r="J52" s="47">
        <f t="shared" si="4"/>
        <v>0</v>
      </c>
      <c r="K52" s="47">
        <f t="shared" si="4"/>
        <v>0</v>
      </c>
      <c r="L52" s="47">
        <f t="shared" si="4"/>
        <v>0</v>
      </c>
      <c r="M52" s="47">
        <f t="shared" si="4"/>
        <v>0</v>
      </c>
      <c r="N52" s="47">
        <f t="shared" si="4"/>
        <v>0</v>
      </c>
      <c r="O52" s="47">
        <f t="shared" si="4"/>
        <v>0</v>
      </c>
      <c r="P52" s="47">
        <f t="shared" si="4"/>
        <v>0</v>
      </c>
    </row>
    <row r="53" spans="1:16" x14ac:dyDescent="0.25">
      <c r="A53" s="16"/>
      <c r="B53" s="48"/>
      <c r="C53" s="48"/>
      <c r="D53" s="16"/>
      <c r="E53" s="16"/>
      <c r="F53" s="16"/>
      <c r="G53" s="15">
        <f>IF(B53&gt;A_Stammdaten!$B$10,0,D53+E53-F53)</f>
        <v>0</v>
      </c>
      <c r="H53" s="47">
        <f>HLOOKUP(A_Stammdaten!$B$10,$J$5:$P$56,ROW(B53)-4,FALSE)+IF(OR(B53=0,A_Stammdaten!$B$10&lt;B53),0,G53*1/20)</f>
        <v>0</v>
      </c>
      <c r="I53" s="47">
        <f>HLOOKUP(A_Stammdaten!$B$10,$J$5:$P$56,ROW(B53)-4,FALSE)</f>
        <v>0</v>
      </c>
      <c r="J53" s="47">
        <f t="shared" si="4"/>
        <v>0</v>
      </c>
      <c r="K53" s="47">
        <f t="shared" si="4"/>
        <v>0</v>
      </c>
      <c r="L53" s="47">
        <f t="shared" si="4"/>
        <v>0</v>
      </c>
      <c r="M53" s="47">
        <f t="shared" si="4"/>
        <v>0</v>
      </c>
      <c r="N53" s="47">
        <f t="shared" si="4"/>
        <v>0</v>
      </c>
      <c r="O53" s="47">
        <f t="shared" si="4"/>
        <v>0</v>
      </c>
      <c r="P53" s="47">
        <f t="shared" si="4"/>
        <v>0</v>
      </c>
    </row>
    <row r="54" spans="1:16" x14ac:dyDescent="0.25">
      <c r="A54" s="16"/>
      <c r="B54" s="48"/>
      <c r="C54" s="48"/>
      <c r="D54" s="16"/>
      <c r="E54" s="16"/>
      <c r="F54" s="16"/>
      <c r="G54" s="15">
        <f>IF(B54&gt;A_Stammdaten!$B$10,0,D54+E54-F54)</f>
        <v>0</v>
      </c>
      <c r="H54" s="47">
        <f>HLOOKUP(A_Stammdaten!$B$10,$J$5:$P$56,ROW(B54)-4,FALSE)+IF(OR(B54=0,A_Stammdaten!$B$10&lt;B54),0,G54*1/20)</f>
        <v>0</v>
      </c>
      <c r="I54" s="47">
        <f>HLOOKUP(A_Stammdaten!$B$10,$J$5:$P$56,ROW(B54)-4,FALSE)</f>
        <v>0</v>
      </c>
      <c r="J54" s="47">
        <f t="shared" si="4"/>
        <v>0</v>
      </c>
      <c r="K54" s="47">
        <f t="shared" si="4"/>
        <v>0</v>
      </c>
      <c r="L54" s="47">
        <f t="shared" si="4"/>
        <v>0</v>
      </c>
      <c r="M54" s="47">
        <f t="shared" si="4"/>
        <v>0</v>
      </c>
      <c r="N54" s="47">
        <f t="shared" si="4"/>
        <v>0</v>
      </c>
      <c r="O54" s="47">
        <f t="shared" si="4"/>
        <v>0</v>
      </c>
      <c r="P54" s="47">
        <f t="shared" si="4"/>
        <v>0</v>
      </c>
    </row>
    <row r="55" spans="1:16" x14ac:dyDescent="0.25">
      <c r="A55" s="235"/>
      <c r="B55" s="236"/>
      <c r="C55" s="236"/>
      <c r="D55" s="235"/>
      <c r="E55" s="235"/>
      <c r="F55" s="235"/>
      <c r="G55" s="237">
        <f>IF(B55&gt;A_Stammdaten!$B$10,0,D55+E55-F55)</f>
        <v>0</v>
      </c>
      <c r="H55" s="47">
        <f>HLOOKUP(A_Stammdaten!$B$10,$J$5:$P$56,ROW(B55)-4,FALSE)+IF(OR(B55=0,A_Stammdaten!$B$10&lt;B55),0,G55*1/20)</f>
        <v>0</v>
      </c>
      <c r="I55" s="47">
        <f>HLOOKUP(A_Stammdaten!$B$10,$J$5:$P$56,ROW(B55)-4,FALSE)</f>
        <v>0</v>
      </c>
      <c r="J55" s="238">
        <f t="shared" si="4"/>
        <v>0</v>
      </c>
      <c r="K55" s="238">
        <f t="shared" si="4"/>
        <v>0</v>
      </c>
      <c r="L55" s="238">
        <f t="shared" si="4"/>
        <v>0</v>
      </c>
      <c r="M55" s="238">
        <f t="shared" si="4"/>
        <v>0</v>
      </c>
      <c r="N55" s="238">
        <f t="shared" si="4"/>
        <v>0</v>
      </c>
      <c r="O55" s="238">
        <f t="shared" si="4"/>
        <v>0</v>
      </c>
      <c r="P55" s="238">
        <f t="shared" si="4"/>
        <v>0</v>
      </c>
    </row>
    <row r="56" spans="1:16" s="31" customFormat="1" x14ac:dyDescent="0.25">
      <c r="A56" s="185"/>
      <c r="B56" s="185"/>
      <c r="C56" s="185"/>
      <c r="D56" s="185"/>
      <c r="E56" s="185"/>
      <c r="F56" s="185"/>
      <c r="G56" s="185">
        <f>IF(B56&gt;A_Stammdaten!$B$10,0,D56+E56-F56)</f>
        <v>0</v>
      </c>
      <c r="H56" s="185" t="e">
        <f>HLOOKUP(A_Stammdaten!$B$10,$J$5:$P$56,ROW(B56)-2,FALSE)+IF(OR(B56=0,A_Stammdaten!$B$10&lt;B56),0,G56*1/20)</f>
        <v>#REF!</v>
      </c>
      <c r="I56" s="185" t="e">
        <f>HLOOKUP(A_Stammdaten!$B$10,$J$5:$P$56,ROW(B56)-3,FALSE)</f>
        <v>#REF!</v>
      </c>
      <c r="J56" s="185">
        <f t="shared" ref="J56:P56" si="5">IF(OR($G56=0,J$5&lt;$B56,$B56=0,20-(J$5-$B56)=0),0,$G56*(19-(J$5-$B56))/20)</f>
        <v>0</v>
      </c>
      <c r="K56" s="185">
        <f t="shared" si="5"/>
        <v>0</v>
      </c>
      <c r="L56" s="185">
        <f t="shared" si="5"/>
        <v>0</v>
      </c>
      <c r="M56" s="185">
        <f t="shared" si="5"/>
        <v>0</v>
      </c>
      <c r="N56" s="185">
        <f t="shared" si="5"/>
        <v>0</v>
      </c>
      <c r="O56" s="185">
        <f t="shared" si="5"/>
        <v>0</v>
      </c>
      <c r="P56" s="185">
        <f t="shared" si="5"/>
        <v>0</v>
      </c>
    </row>
  </sheetData>
  <sheetProtection formatCells="0" formatColumns="0" formatRows="0"/>
  <mergeCells count="1">
    <mergeCell ref="H4:I4"/>
  </mergeCells>
  <dataValidations count="2">
    <dataValidation type="list" allowBlank="1" showErrorMessage="1" sqref="A6:A56">
      <formula1>NetzIds</formula1>
    </dataValidation>
    <dataValidation type="list" errorStyle="warning" allowBlank="1" showErrorMessage="1" sqref="B6:B55">
      <formula1>Selbst_geschaffene_gewerbliche_Schutzrechte_und_ähnliche_Rechte_und_Werte</formula1>
    </dataValidation>
  </dataValidations>
  <printOptions horizontalCentered="1" verticalCentered="1"/>
  <pageMargins left="0.78740157480314965" right="0.78740157480314965" top="0.98425196850393704" bottom="0.98425196850393704" header="0.51181102362204722" footer="0.51181102362204722"/>
  <pageSetup paperSize="9" scale="44" orientation="landscape" r:id="rId1"/>
  <headerFooter alignWithMargins="0"/>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Listen!$L$2:$L$6</xm:f>
          </x14:formula1>
          <xm:sqref>C56 B56</xm:sqref>
        </x14:dataValidation>
        <x14:dataValidation type="list" errorStyle="warning" allowBlank="1" showErrorMessage="1">
          <x14:formula1>
            <xm:f>Listen!$Q$2:$Q$5</xm:f>
          </x14:formula1>
          <xm:sqref>C6:C55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theme="5" tint="0.39997558519241921"/>
  </sheetPr>
  <dimension ref="A1:Y106"/>
  <sheetViews>
    <sheetView workbookViewId="0">
      <pane xSplit="3" ySplit="5" topLeftCell="H6" activePane="bottomRight" state="frozen"/>
      <selection activeCell="J4" sqref="J4:K5"/>
      <selection pane="topRight" activeCell="J4" sqref="J4:K5"/>
      <selection pane="bottomLeft" activeCell="J4" sqref="J4:K5"/>
      <selection pane="bottomRight" activeCell="M11" sqref="M11"/>
    </sheetView>
  </sheetViews>
  <sheetFormatPr baseColWidth="10" defaultRowHeight="15" x14ac:dyDescent="0.25"/>
  <cols>
    <col min="1" max="1" width="11.42578125" style="14"/>
    <col min="2" max="2" width="64.7109375" style="14" customWidth="1"/>
    <col min="3" max="3" width="14.7109375" style="32" customWidth="1"/>
    <col min="4" max="13" width="17.28515625" style="14" customWidth="1"/>
    <col min="14" max="24" width="11.42578125" style="14"/>
    <col min="25" max="25" width="11.42578125" style="14" customWidth="1"/>
    <col min="26" max="16384" width="11.42578125" style="14"/>
  </cols>
  <sheetData>
    <row r="1" spans="1:25" ht="18.75" x14ac:dyDescent="0.3">
      <c r="A1" s="22" t="s">
        <v>65</v>
      </c>
      <c r="C1" s="14"/>
    </row>
    <row r="2" spans="1:25" ht="18.75" x14ac:dyDescent="0.3">
      <c r="A2" s="22"/>
      <c r="C2" s="14"/>
    </row>
    <row r="3" spans="1:25" x14ac:dyDescent="0.25">
      <c r="A3" s="136">
        <f>COLUMN()</f>
        <v>1</v>
      </c>
      <c r="B3" s="136">
        <f>COLUMN()</f>
        <v>2</v>
      </c>
      <c r="C3" s="136">
        <f>COLUMN()</f>
        <v>3</v>
      </c>
      <c r="D3" s="136">
        <f>COLUMN()</f>
        <v>4</v>
      </c>
      <c r="E3" s="136">
        <f>COLUMN()</f>
        <v>5</v>
      </c>
      <c r="F3" s="136">
        <f>COLUMN()</f>
        <v>6</v>
      </c>
      <c r="G3" s="136">
        <f>COLUMN()</f>
        <v>7</v>
      </c>
      <c r="H3" s="136">
        <f>COLUMN()</f>
        <v>8</v>
      </c>
      <c r="I3" s="136">
        <f>COLUMN()</f>
        <v>9</v>
      </c>
      <c r="J3" s="136">
        <f>COLUMN()</f>
        <v>10</v>
      </c>
      <c r="K3" s="136">
        <f>COLUMN()</f>
        <v>11</v>
      </c>
      <c r="L3" s="136">
        <f>COLUMN()</f>
        <v>12</v>
      </c>
      <c r="M3" s="136">
        <f>COLUMN()</f>
        <v>13</v>
      </c>
      <c r="N3" s="136">
        <f>COLUMN()</f>
        <v>14</v>
      </c>
      <c r="O3" s="136">
        <f>COLUMN()</f>
        <v>15</v>
      </c>
      <c r="P3" s="136">
        <f>COLUMN()</f>
        <v>16</v>
      </c>
      <c r="Q3" s="136">
        <f>COLUMN()</f>
        <v>17</v>
      </c>
      <c r="R3" s="136">
        <f>COLUMN()</f>
        <v>18</v>
      </c>
      <c r="S3" s="136">
        <f>COLUMN()</f>
        <v>19</v>
      </c>
    </row>
    <row r="4" spans="1:25" ht="18.75" x14ac:dyDescent="0.25">
      <c r="A4" s="298" t="s">
        <v>59</v>
      </c>
      <c r="B4" s="299"/>
      <c r="C4" s="25"/>
      <c r="D4" s="23" t="s">
        <v>92</v>
      </c>
      <c r="E4" s="24"/>
      <c r="F4" s="24"/>
      <c r="G4" s="24"/>
      <c r="H4" s="24"/>
      <c r="I4" s="24"/>
      <c r="J4" s="24"/>
      <c r="K4" s="24"/>
      <c r="L4" s="24"/>
      <c r="M4" s="25"/>
      <c r="N4" s="97" t="s">
        <v>122</v>
      </c>
      <c r="O4" s="300" t="s">
        <v>124</v>
      </c>
      <c r="P4" s="300"/>
      <c r="Q4" s="300"/>
      <c r="R4" s="300"/>
      <c r="S4" s="300"/>
    </row>
    <row r="5" spans="1:25" ht="133.5" customHeight="1" x14ac:dyDescent="0.25">
      <c r="A5" s="28" t="s">
        <v>58</v>
      </c>
      <c r="B5" s="21" t="s">
        <v>61</v>
      </c>
      <c r="C5" s="2" t="s">
        <v>204</v>
      </c>
      <c r="D5" s="2" t="s">
        <v>205</v>
      </c>
      <c r="E5" s="43" t="s">
        <v>10</v>
      </c>
      <c r="F5" s="43" t="s">
        <v>206</v>
      </c>
      <c r="G5" s="43" t="s">
        <v>207</v>
      </c>
      <c r="H5" s="43" t="s">
        <v>208</v>
      </c>
      <c r="I5" s="2" t="str">
        <f>"(Erwartete) historische AK/HK zum Stand 31.12."&amp;A_Stammdaten!B10</f>
        <v>(Erwartete) historische AK/HK zum Stand 31.12.2026</v>
      </c>
      <c r="J5" s="2" t="s">
        <v>64</v>
      </c>
      <c r="K5" s="2" t="str">
        <f>"handelsrechtlicher Wertansatz zum 01.01."&amp;A_Stammdaten!B10</f>
        <v>handelsrechtlicher Wertansatz zum 01.01.2026</v>
      </c>
      <c r="L5" s="2" t="str">
        <f>"Abschreibungen "&amp;A_Stammdaten!B10</f>
        <v>Abschreibungen 2026</v>
      </c>
      <c r="M5" s="2" t="str">
        <f>"handelsrechtlicher Wertansatz zum 31.12."&amp;A_Stammdaten!B10</f>
        <v>handelsrechtlicher Wertansatz zum 31.12.2026</v>
      </c>
      <c r="N5" s="97"/>
      <c r="O5" s="98">
        <v>2023</v>
      </c>
      <c r="P5" s="98">
        <v>2024</v>
      </c>
      <c r="Q5" s="98">
        <v>2025</v>
      </c>
      <c r="R5" s="98">
        <v>2026</v>
      </c>
      <c r="S5" s="98">
        <v>2027</v>
      </c>
    </row>
    <row r="6" spans="1:25" x14ac:dyDescent="0.25">
      <c r="A6" s="16"/>
      <c r="B6" s="121"/>
      <c r="C6" s="33"/>
      <c r="D6" s="16"/>
      <c r="E6" s="16"/>
      <c r="F6" s="16"/>
      <c r="G6" s="16"/>
      <c r="H6" s="16"/>
      <c r="I6" s="15">
        <f>IF(C6&gt;A_Stammdaten!$B$10,0,SUM(D6,E6)-G6)</f>
        <v>0</v>
      </c>
      <c r="J6" s="16"/>
      <c r="K6" s="16">
        <f>IF(AND(A_Stammdaten!$B$10=C6,OR(B6="geleistete Anzahlungen und Anlagen im Bau des Sachanlagevermögens",B6="geleistete Anzahlungen auf immaterielle Vermögensgegenstände",B6="Grundstücke")),0,M6+L6)</f>
        <v>0</v>
      </c>
      <c r="L6" s="99">
        <f>N6</f>
        <v>0</v>
      </c>
      <c r="M6" s="99">
        <f>IF(A_Stammdaten!$B$10=2023,D3_WAV!O6,IF(A_Stammdaten!$B$10=2024,D3_WAV!P6, IF(A_Stammdaten!$B$10=2025,D3_WAV!Q6,IF(A_Stammdaten!$B$10=2026,D3_WAV!R6,IF(A_Stammdaten!$B$10=2027,D3_WAV!S6)))))</f>
        <v>0</v>
      </c>
      <c r="N6" s="253">
        <f t="shared" ref="N6:N37" si="0">IF(AND($J6&lt;&gt;"",$J6&lt;&gt;0),IF(($J6-(N$5-$C6))&gt;0,($I6/$J6),0),0)</f>
        <v>0</v>
      </c>
      <c r="O6" s="253">
        <f t="shared" ref="O6:O37" si="1">IF($C6&gt;$O$5,0,IF(AND($J6&lt;&gt;"",$J6&lt;&gt;0),IF(($J6-(O$5-$C6))&gt;0,($J6-(O$5-$C6)-1)*($I6/$J6),0),$I6))</f>
        <v>0</v>
      </c>
      <c r="P6" s="253">
        <f t="shared" ref="P6:P37" si="2">IF($C6&gt;$P$5,0,IF(AND($J6&lt;&gt;"",$J6&lt;&gt;0),IF(($J6-(P$5-$C6))&gt;0,($J6-(P$5-$C6)-1)*($I6/$J6),0),$I6))</f>
        <v>0</v>
      </c>
      <c r="Q6" s="253">
        <f t="shared" ref="Q6:Q37" si="3">IF($C6&gt;$Q$5,0,IF(AND($J6&lt;&gt;"",$J6&lt;&gt;0),IF(($J6-(Q$5-$C6))&gt;0,($J6-(Q$5-$C6)-1)*($I6/$J6),0),$I6))</f>
        <v>0</v>
      </c>
      <c r="R6" s="253">
        <f t="shared" ref="R6:R37" si="4">IF($C6&gt;$R$5,0,IF(AND($J6&lt;&gt;"",$J6&lt;&gt;0),IF(($J6-(R$5-$C6))&gt;0,($J6-(R$5-$C6)-1)*($I6/$J6),0),$I6))</f>
        <v>0</v>
      </c>
      <c r="S6" s="253">
        <f t="shared" ref="S6:S37" si="5">IF($C6&gt;$S$5,0,IF(AND($J6&lt;&gt;"",$J6&lt;&gt;0),IF(($J6-(S$5-$C6))&gt;0,($J6-(S$5-$C6)-1)*($I6/$J6),0),$I6))</f>
        <v>0</v>
      </c>
      <c r="Y6" s="100" t="str">
        <f t="shared" ref="Y6:Y37" si="6">IF(OR(TRIM(B6)="geleistete Anzahlungen und Anlagen im Bau des Sachanlagevermögens",TRIM(B6)="geleistete Anzahlungen auf immaterielle Vermögensgegenstände"),"Zeitreihe_2","Zeitreihe_1")</f>
        <v>Zeitreihe_1</v>
      </c>
    </row>
    <row r="7" spans="1:25" x14ac:dyDescent="0.25">
      <c r="A7" s="16"/>
      <c r="B7" s="121"/>
      <c r="C7" s="33"/>
      <c r="D7" s="16"/>
      <c r="E7" s="16"/>
      <c r="F7" s="16"/>
      <c r="G7" s="16"/>
      <c r="H7" s="16"/>
      <c r="I7" s="15">
        <f>IF(C7&gt;A_Stammdaten!$B$10,0,SUM(D7,E7)-G7)</f>
        <v>0</v>
      </c>
      <c r="J7" s="16"/>
      <c r="K7" s="16">
        <f>IF(AND(A_Stammdaten!$B$10=C7,OR(B7="geleistete Anzahlungen und Anlagen im Bau des Sachanlagevermögens",B7="geleistete Anzahlungen auf immaterielle Vermögensgegenstände",B7="Grundstücke")),0,M7+L7)</f>
        <v>0</v>
      </c>
      <c r="L7" s="99">
        <f t="shared" ref="L7:L11" si="7">N7</f>
        <v>0</v>
      </c>
      <c r="M7" s="99">
        <f>IF(A_Stammdaten!$B$10=2023,D3_WAV!O7,IF(A_Stammdaten!$B$10=2024,D3_WAV!P7, IF(A_Stammdaten!$B$10=2025,D3_WAV!Q7,IF(A_Stammdaten!$B$10=2026,D3_WAV!R7,IF(A_Stammdaten!$B$10=2027,D3_WAV!S7)))))</f>
        <v>0</v>
      </c>
      <c r="N7" s="253">
        <f t="shared" si="0"/>
        <v>0</v>
      </c>
      <c r="O7" s="253">
        <f t="shared" si="1"/>
        <v>0</v>
      </c>
      <c r="P7" s="253">
        <f t="shared" si="2"/>
        <v>0</v>
      </c>
      <c r="Q7" s="253">
        <f t="shared" si="3"/>
        <v>0</v>
      </c>
      <c r="R7" s="253">
        <f t="shared" si="4"/>
        <v>0</v>
      </c>
      <c r="S7" s="253">
        <f t="shared" si="5"/>
        <v>0</v>
      </c>
      <c r="Y7" s="100" t="str">
        <f t="shared" si="6"/>
        <v>Zeitreihe_1</v>
      </c>
    </row>
    <row r="8" spans="1:25" x14ac:dyDescent="0.25">
      <c r="A8" s="16"/>
      <c r="B8" s="121"/>
      <c r="C8" s="33"/>
      <c r="D8" s="16"/>
      <c r="E8" s="16"/>
      <c r="F8" s="16"/>
      <c r="G8" s="16"/>
      <c r="H8" s="16"/>
      <c r="I8" s="15">
        <f>IF(C8&gt;A_Stammdaten!$B$10,0,SUM(D8,E8)-G8)</f>
        <v>0</v>
      </c>
      <c r="J8" s="16"/>
      <c r="K8" s="16">
        <f>IF(AND(A_Stammdaten!$B$10=C8,OR(B8="geleistete Anzahlungen und Anlagen im Bau des Sachanlagevermögens",B8="geleistete Anzahlungen auf immaterielle Vermögensgegenstände",B8="Grundstücke")),0,M8+L8)</f>
        <v>0</v>
      </c>
      <c r="L8" s="99">
        <f t="shared" si="7"/>
        <v>0</v>
      </c>
      <c r="M8" s="99">
        <f>IF(A_Stammdaten!$B$10=2023,D3_WAV!O8,IF(A_Stammdaten!$B$10=2024,D3_WAV!P8, IF(A_Stammdaten!$B$10=2025,D3_WAV!Q8,IF(A_Stammdaten!$B$10=2026,D3_WAV!R8,IF(A_Stammdaten!$B$10=2027,D3_WAV!S8)))))</f>
        <v>0</v>
      </c>
      <c r="N8" s="253">
        <f t="shared" si="0"/>
        <v>0</v>
      </c>
      <c r="O8" s="253">
        <f t="shared" si="1"/>
        <v>0</v>
      </c>
      <c r="P8" s="253">
        <f t="shared" si="2"/>
        <v>0</v>
      </c>
      <c r="Q8" s="253">
        <f t="shared" si="3"/>
        <v>0</v>
      </c>
      <c r="R8" s="253">
        <f t="shared" si="4"/>
        <v>0</v>
      </c>
      <c r="S8" s="253">
        <f t="shared" si="5"/>
        <v>0</v>
      </c>
      <c r="Y8" s="100" t="str">
        <f t="shared" si="6"/>
        <v>Zeitreihe_1</v>
      </c>
    </row>
    <row r="9" spans="1:25" x14ac:dyDescent="0.25">
      <c r="A9" s="16"/>
      <c r="B9" s="121"/>
      <c r="C9" s="33"/>
      <c r="D9" s="16"/>
      <c r="E9" s="16"/>
      <c r="F9" s="16"/>
      <c r="G9" s="16"/>
      <c r="H9" s="16"/>
      <c r="I9" s="15">
        <f>IF(C9&gt;A_Stammdaten!$B$10,0,SUM(D9,E9)-G9)</f>
        <v>0</v>
      </c>
      <c r="J9" s="16"/>
      <c r="K9" s="16">
        <f>IF(AND(A_Stammdaten!$B$10=C9,OR(B9="geleistete Anzahlungen und Anlagen im Bau des Sachanlagevermögens",B9="geleistete Anzahlungen auf immaterielle Vermögensgegenstände",B9="Grundstücke")),0,M9+L9)</f>
        <v>0</v>
      </c>
      <c r="L9" s="99">
        <f t="shared" si="7"/>
        <v>0</v>
      </c>
      <c r="M9" s="99">
        <f>IF(A_Stammdaten!$B$10=2023,D3_WAV!O9,IF(A_Stammdaten!$B$10=2024,D3_WAV!P9, IF(A_Stammdaten!$B$10=2025,D3_WAV!Q9,IF(A_Stammdaten!$B$10=2026,D3_WAV!R9,IF(A_Stammdaten!$B$10=2027,D3_WAV!S9)))))</f>
        <v>0</v>
      </c>
      <c r="N9" s="253">
        <f t="shared" si="0"/>
        <v>0</v>
      </c>
      <c r="O9" s="253">
        <f t="shared" si="1"/>
        <v>0</v>
      </c>
      <c r="P9" s="253">
        <f t="shared" si="2"/>
        <v>0</v>
      </c>
      <c r="Q9" s="253">
        <f t="shared" si="3"/>
        <v>0</v>
      </c>
      <c r="R9" s="253">
        <f t="shared" si="4"/>
        <v>0</v>
      </c>
      <c r="S9" s="253">
        <f t="shared" si="5"/>
        <v>0</v>
      </c>
      <c r="Y9" s="100" t="str">
        <f t="shared" si="6"/>
        <v>Zeitreihe_1</v>
      </c>
    </row>
    <row r="10" spans="1:25" x14ac:dyDescent="0.25">
      <c r="A10" s="16"/>
      <c r="B10" s="121"/>
      <c r="C10" s="33"/>
      <c r="D10" s="16"/>
      <c r="E10" s="16"/>
      <c r="F10" s="16"/>
      <c r="G10" s="16"/>
      <c r="H10" s="16"/>
      <c r="I10" s="15">
        <f>IF(C10&gt;A_Stammdaten!$B$10,0,SUM(D10,E10)-G10)</f>
        <v>0</v>
      </c>
      <c r="J10" s="16"/>
      <c r="K10" s="16">
        <f>IF(AND(A_Stammdaten!$B$10=C10,OR(B10="geleistete Anzahlungen und Anlagen im Bau des Sachanlagevermögens",B10="geleistete Anzahlungen auf immaterielle Vermögensgegenstände",B10="Grundstücke")),0,M10+L10)</f>
        <v>0</v>
      </c>
      <c r="L10" s="99">
        <f t="shared" si="7"/>
        <v>0</v>
      </c>
      <c r="M10" s="99">
        <f>IF(A_Stammdaten!$B$10=2023,D3_WAV!O10,IF(A_Stammdaten!$B$10=2024,D3_WAV!P10, IF(A_Stammdaten!$B$10=2025,D3_WAV!Q10,IF(A_Stammdaten!$B$10=2026,D3_WAV!R10,IF(A_Stammdaten!$B$10=2027,D3_WAV!S10)))))</f>
        <v>0</v>
      </c>
      <c r="N10" s="253">
        <f t="shared" si="0"/>
        <v>0</v>
      </c>
      <c r="O10" s="253">
        <f t="shared" si="1"/>
        <v>0</v>
      </c>
      <c r="P10" s="253">
        <f t="shared" si="2"/>
        <v>0</v>
      </c>
      <c r="Q10" s="253">
        <f t="shared" si="3"/>
        <v>0</v>
      </c>
      <c r="R10" s="253">
        <f t="shared" si="4"/>
        <v>0</v>
      </c>
      <c r="S10" s="253">
        <f t="shared" si="5"/>
        <v>0</v>
      </c>
      <c r="Y10" s="100" t="str">
        <f t="shared" si="6"/>
        <v>Zeitreihe_1</v>
      </c>
    </row>
    <row r="11" spans="1:25" x14ac:dyDescent="0.25">
      <c r="A11" s="16"/>
      <c r="B11" s="121"/>
      <c r="C11" s="33"/>
      <c r="D11" s="16"/>
      <c r="E11" s="16"/>
      <c r="F11" s="16"/>
      <c r="G11" s="16"/>
      <c r="H11" s="16"/>
      <c r="I11" s="15">
        <f>IF(C11&gt;A_Stammdaten!$B$10,0,SUM(D11,E11)-G11)</f>
        <v>0</v>
      </c>
      <c r="J11" s="16"/>
      <c r="K11" s="16">
        <f>IF(AND(A_Stammdaten!$B$10=C11,OR(B11="geleistete Anzahlungen und Anlagen im Bau des Sachanlagevermögens",B11="geleistete Anzahlungen auf immaterielle Vermögensgegenstände",B11="Grundstücke")),0,M11+L11)</f>
        <v>0</v>
      </c>
      <c r="L11" s="99">
        <f t="shared" si="7"/>
        <v>0</v>
      </c>
      <c r="M11" s="99">
        <f>IF(A_Stammdaten!$B$10=2023,D3_WAV!O11,IF(A_Stammdaten!$B$10=2024,D3_WAV!P11, IF(A_Stammdaten!$B$10=2025,D3_WAV!Q11,IF(A_Stammdaten!$B$10=2026,D3_WAV!R11,IF(A_Stammdaten!$B$10=2027,D3_WAV!S11)))))</f>
        <v>0</v>
      </c>
      <c r="N11" s="253">
        <f t="shared" si="0"/>
        <v>0</v>
      </c>
      <c r="O11" s="253">
        <f t="shared" si="1"/>
        <v>0</v>
      </c>
      <c r="P11" s="253">
        <f t="shared" si="2"/>
        <v>0</v>
      </c>
      <c r="Q11" s="253">
        <f t="shared" si="3"/>
        <v>0</v>
      </c>
      <c r="R11" s="253">
        <f t="shared" si="4"/>
        <v>0</v>
      </c>
      <c r="S11" s="253">
        <f t="shared" si="5"/>
        <v>0</v>
      </c>
      <c r="Y11" s="100" t="str">
        <f t="shared" si="6"/>
        <v>Zeitreihe_1</v>
      </c>
    </row>
    <row r="12" spans="1:25" x14ac:dyDescent="0.25">
      <c r="A12" s="16"/>
      <c r="B12" s="121"/>
      <c r="C12" s="33"/>
      <c r="D12" s="16"/>
      <c r="E12" s="16"/>
      <c r="F12" s="16"/>
      <c r="G12" s="16"/>
      <c r="H12" s="16"/>
      <c r="I12" s="15">
        <f>IF(C12&gt;A_Stammdaten!$B$10,0,SUM(D12,E12)-G12)</f>
        <v>0</v>
      </c>
      <c r="J12" s="16"/>
      <c r="K12" s="16">
        <f>IF(AND(A_Stammdaten!$B$10=C12,OR(B12="geleistete Anzahlungen und Anlagen im Bau des Sachanlagevermögens",B12="geleistete Anzahlungen auf immaterielle Vermögensgegenstände",B12="Grundstücke")),0,M12+L12)</f>
        <v>0</v>
      </c>
      <c r="L12" s="99">
        <f t="shared" ref="L12:L75" si="8">N12</f>
        <v>0</v>
      </c>
      <c r="M12" s="99">
        <f>IF(A_Stammdaten!$B$10=2023,D3_WAV!O12,IF(A_Stammdaten!$B$10=2024,D3_WAV!P12, IF(A_Stammdaten!$B$10=2025,D3_WAV!Q12,IF(A_Stammdaten!$B$10=2026,D3_WAV!R12,IF(A_Stammdaten!$B$10=2027,D3_WAV!S12)))))</f>
        <v>0</v>
      </c>
      <c r="N12" s="253">
        <f t="shared" si="0"/>
        <v>0</v>
      </c>
      <c r="O12" s="253">
        <f t="shared" si="1"/>
        <v>0</v>
      </c>
      <c r="P12" s="253">
        <f t="shared" si="2"/>
        <v>0</v>
      </c>
      <c r="Q12" s="253">
        <f t="shared" si="3"/>
        <v>0</v>
      </c>
      <c r="R12" s="253">
        <f t="shared" si="4"/>
        <v>0</v>
      </c>
      <c r="S12" s="253">
        <f t="shared" si="5"/>
        <v>0</v>
      </c>
      <c r="Y12" s="100" t="str">
        <f t="shared" si="6"/>
        <v>Zeitreihe_1</v>
      </c>
    </row>
    <row r="13" spans="1:25" x14ac:dyDescent="0.25">
      <c r="A13" s="16"/>
      <c r="B13" s="121"/>
      <c r="C13" s="33"/>
      <c r="D13" s="16"/>
      <c r="E13" s="16"/>
      <c r="F13" s="16"/>
      <c r="G13" s="16"/>
      <c r="H13" s="16"/>
      <c r="I13" s="15">
        <f>IF(C13&gt;A_Stammdaten!$B$10,0,SUM(D13,E13)-G13)</f>
        <v>0</v>
      </c>
      <c r="J13" s="16"/>
      <c r="K13" s="16">
        <f>IF(AND(A_Stammdaten!$B$10=C13,OR(B13="geleistete Anzahlungen und Anlagen im Bau des Sachanlagevermögens",B13="geleistete Anzahlungen auf immaterielle Vermögensgegenstände",B13="Grundstücke")),0,M13+L13)</f>
        <v>0</v>
      </c>
      <c r="L13" s="99">
        <f t="shared" si="8"/>
        <v>0</v>
      </c>
      <c r="M13" s="99">
        <f>IF(A_Stammdaten!$B$10=2023,D3_WAV!O13,IF(A_Stammdaten!$B$10=2024,D3_WAV!P13, IF(A_Stammdaten!$B$10=2025,D3_WAV!Q13,IF(A_Stammdaten!$B$10=2026,D3_WAV!R13,IF(A_Stammdaten!$B$10=2027,D3_WAV!S13)))))</f>
        <v>0</v>
      </c>
      <c r="N13" s="253">
        <f t="shared" si="0"/>
        <v>0</v>
      </c>
      <c r="O13" s="253">
        <f t="shared" si="1"/>
        <v>0</v>
      </c>
      <c r="P13" s="253">
        <f t="shared" si="2"/>
        <v>0</v>
      </c>
      <c r="Q13" s="253">
        <f t="shared" si="3"/>
        <v>0</v>
      </c>
      <c r="R13" s="253">
        <f t="shared" si="4"/>
        <v>0</v>
      </c>
      <c r="S13" s="253">
        <f t="shared" si="5"/>
        <v>0</v>
      </c>
      <c r="Y13" s="100" t="str">
        <f t="shared" si="6"/>
        <v>Zeitreihe_1</v>
      </c>
    </row>
    <row r="14" spans="1:25" x14ac:dyDescent="0.25">
      <c r="A14" s="16"/>
      <c r="B14" s="121"/>
      <c r="C14" s="33"/>
      <c r="D14" s="16"/>
      <c r="E14" s="16"/>
      <c r="F14" s="16"/>
      <c r="G14" s="16"/>
      <c r="H14" s="16"/>
      <c r="I14" s="15">
        <f>IF(C14&gt;A_Stammdaten!$B$10,0,SUM(D14,E14)-G14)</f>
        <v>0</v>
      </c>
      <c r="J14" s="16"/>
      <c r="K14" s="16">
        <f>IF(AND(A_Stammdaten!$B$10=C14,OR(B14="geleistete Anzahlungen und Anlagen im Bau des Sachanlagevermögens",B14="geleistete Anzahlungen auf immaterielle Vermögensgegenstände",B14="Grundstücke")),0,M14+L14)</f>
        <v>0</v>
      </c>
      <c r="L14" s="99">
        <f t="shared" si="8"/>
        <v>0</v>
      </c>
      <c r="M14" s="99">
        <f>IF(A_Stammdaten!$B$10=2023,D3_WAV!O14,IF(A_Stammdaten!$B$10=2024,D3_WAV!P14, IF(A_Stammdaten!$B$10=2025,D3_WAV!Q14,IF(A_Stammdaten!$B$10=2026,D3_WAV!R14,IF(A_Stammdaten!$B$10=2027,D3_WAV!S14)))))</f>
        <v>0</v>
      </c>
      <c r="N14" s="253">
        <f t="shared" si="0"/>
        <v>0</v>
      </c>
      <c r="O14" s="253">
        <f t="shared" si="1"/>
        <v>0</v>
      </c>
      <c r="P14" s="253">
        <f t="shared" si="2"/>
        <v>0</v>
      </c>
      <c r="Q14" s="253">
        <f t="shared" si="3"/>
        <v>0</v>
      </c>
      <c r="R14" s="253">
        <f t="shared" si="4"/>
        <v>0</v>
      </c>
      <c r="S14" s="253">
        <f t="shared" si="5"/>
        <v>0</v>
      </c>
      <c r="Y14" s="100" t="str">
        <f t="shared" si="6"/>
        <v>Zeitreihe_1</v>
      </c>
    </row>
    <row r="15" spans="1:25" x14ac:dyDescent="0.25">
      <c r="A15" s="16"/>
      <c r="B15" s="121"/>
      <c r="C15" s="33"/>
      <c r="D15" s="16"/>
      <c r="E15" s="16"/>
      <c r="F15" s="16"/>
      <c r="G15" s="16"/>
      <c r="H15" s="16"/>
      <c r="I15" s="15">
        <f>IF(C15&gt;A_Stammdaten!$B$10,0,SUM(D15,E15)-G15)</f>
        <v>0</v>
      </c>
      <c r="J15" s="16"/>
      <c r="K15" s="16">
        <f>IF(AND(A_Stammdaten!$B$10=C15,OR(B15="geleistete Anzahlungen und Anlagen im Bau des Sachanlagevermögens",B15="geleistete Anzahlungen auf immaterielle Vermögensgegenstände",B15="Grundstücke")),0,M15+L15)</f>
        <v>0</v>
      </c>
      <c r="L15" s="99">
        <f t="shared" si="8"/>
        <v>0</v>
      </c>
      <c r="M15" s="99">
        <f>IF(A_Stammdaten!$B$10=2023,D3_WAV!O15,IF(A_Stammdaten!$B$10=2024,D3_WAV!P15, IF(A_Stammdaten!$B$10=2025,D3_WAV!Q15,IF(A_Stammdaten!$B$10=2026,D3_WAV!R15,IF(A_Stammdaten!$B$10=2027,D3_WAV!S15)))))</f>
        <v>0</v>
      </c>
      <c r="N15" s="253">
        <f t="shared" si="0"/>
        <v>0</v>
      </c>
      <c r="O15" s="253">
        <f t="shared" si="1"/>
        <v>0</v>
      </c>
      <c r="P15" s="253">
        <f t="shared" si="2"/>
        <v>0</v>
      </c>
      <c r="Q15" s="253">
        <f t="shared" si="3"/>
        <v>0</v>
      </c>
      <c r="R15" s="253">
        <f t="shared" si="4"/>
        <v>0</v>
      </c>
      <c r="S15" s="253">
        <f t="shared" si="5"/>
        <v>0</v>
      </c>
      <c r="Y15" s="100" t="str">
        <f t="shared" si="6"/>
        <v>Zeitreihe_1</v>
      </c>
    </row>
    <row r="16" spans="1:25" x14ac:dyDescent="0.25">
      <c r="A16" s="16"/>
      <c r="B16" s="120"/>
      <c r="C16" s="33"/>
      <c r="D16" s="16"/>
      <c r="E16" s="16"/>
      <c r="F16" s="16"/>
      <c r="G16" s="16"/>
      <c r="H16" s="16"/>
      <c r="I16" s="15">
        <f>IF(C16&gt;A_Stammdaten!$B$10,0,SUM(D16,E16)-G16)</f>
        <v>0</v>
      </c>
      <c r="J16" s="16"/>
      <c r="K16" s="16">
        <f>IF(AND(A_Stammdaten!$B$10=C16,OR(B16="geleistete Anzahlungen und Anlagen im Bau des Sachanlagevermögens",B16="geleistete Anzahlungen auf immaterielle Vermögensgegenstände",B16="Grundstücke")),0,M16+L16)</f>
        <v>0</v>
      </c>
      <c r="L16" s="99">
        <f t="shared" si="8"/>
        <v>0</v>
      </c>
      <c r="M16" s="99">
        <f>IF(A_Stammdaten!$B$10=2023,D3_WAV!O16,IF(A_Stammdaten!$B$10=2024,D3_WAV!P16, IF(A_Stammdaten!$B$10=2025,D3_WAV!Q16,IF(A_Stammdaten!$B$10=2026,D3_WAV!R16,IF(A_Stammdaten!$B$10=2027,D3_WAV!S16)))))</f>
        <v>0</v>
      </c>
      <c r="N16" s="253">
        <f t="shared" si="0"/>
        <v>0</v>
      </c>
      <c r="O16" s="253">
        <f t="shared" si="1"/>
        <v>0</v>
      </c>
      <c r="P16" s="253">
        <f t="shared" si="2"/>
        <v>0</v>
      </c>
      <c r="Q16" s="253">
        <f t="shared" si="3"/>
        <v>0</v>
      </c>
      <c r="R16" s="253">
        <f t="shared" si="4"/>
        <v>0</v>
      </c>
      <c r="S16" s="253">
        <f t="shared" si="5"/>
        <v>0</v>
      </c>
      <c r="Y16" s="100" t="str">
        <f t="shared" si="6"/>
        <v>Zeitreihe_1</v>
      </c>
    </row>
    <row r="17" spans="1:25" x14ac:dyDescent="0.25">
      <c r="A17" s="16"/>
      <c r="B17" s="120"/>
      <c r="C17" s="33"/>
      <c r="D17" s="16"/>
      <c r="E17" s="16"/>
      <c r="F17" s="16"/>
      <c r="G17" s="16"/>
      <c r="H17" s="16"/>
      <c r="I17" s="15">
        <f>IF(C17&gt;A_Stammdaten!$B$10,0,SUM(D17,E17)-G17)</f>
        <v>0</v>
      </c>
      <c r="J17" s="16"/>
      <c r="K17" s="16">
        <f>IF(AND(A_Stammdaten!$B$10=C17,OR(B17="geleistete Anzahlungen und Anlagen im Bau des Sachanlagevermögens",B17="geleistete Anzahlungen auf immaterielle Vermögensgegenstände",B17="Grundstücke")),0,M17+L17)</f>
        <v>0</v>
      </c>
      <c r="L17" s="99">
        <f t="shared" si="8"/>
        <v>0</v>
      </c>
      <c r="M17" s="99">
        <f>IF(A_Stammdaten!$B$10=2023,D3_WAV!O17,IF(A_Stammdaten!$B$10=2024,D3_WAV!P17, IF(A_Stammdaten!$B$10=2025,D3_WAV!Q17,IF(A_Stammdaten!$B$10=2026,D3_WAV!R17,IF(A_Stammdaten!$B$10=2027,D3_WAV!S17)))))</f>
        <v>0</v>
      </c>
      <c r="N17" s="253">
        <f t="shared" si="0"/>
        <v>0</v>
      </c>
      <c r="O17" s="253">
        <f t="shared" si="1"/>
        <v>0</v>
      </c>
      <c r="P17" s="253">
        <f t="shared" si="2"/>
        <v>0</v>
      </c>
      <c r="Q17" s="253">
        <f t="shared" si="3"/>
        <v>0</v>
      </c>
      <c r="R17" s="253">
        <f t="shared" si="4"/>
        <v>0</v>
      </c>
      <c r="S17" s="253">
        <f t="shared" si="5"/>
        <v>0</v>
      </c>
      <c r="Y17" s="100" t="str">
        <f t="shared" si="6"/>
        <v>Zeitreihe_1</v>
      </c>
    </row>
    <row r="18" spans="1:25" x14ac:dyDescent="0.25">
      <c r="A18" s="16"/>
      <c r="B18" s="120"/>
      <c r="C18" s="33"/>
      <c r="D18" s="16"/>
      <c r="E18" s="16"/>
      <c r="F18" s="16"/>
      <c r="G18" s="16"/>
      <c r="H18" s="16"/>
      <c r="I18" s="15">
        <f>IF(C18&gt;A_Stammdaten!$B$10,0,SUM(D18,E18)-G18)</f>
        <v>0</v>
      </c>
      <c r="J18" s="16"/>
      <c r="K18" s="16">
        <f>IF(AND(A_Stammdaten!$B$10=C18,OR(B18="geleistete Anzahlungen und Anlagen im Bau des Sachanlagevermögens",B18="geleistete Anzahlungen auf immaterielle Vermögensgegenstände",B18="Grundstücke")),0,M18+L18)</f>
        <v>0</v>
      </c>
      <c r="L18" s="99">
        <f t="shared" si="8"/>
        <v>0</v>
      </c>
      <c r="M18" s="99">
        <f>IF(A_Stammdaten!$B$10=2023,D3_WAV!O18,IF(A_Stammdaten!$B$10=2024,D3_WAV!P18, IF(A_Stammdaten!$B$10=2025,D3_WAV!Q18,IF(A_Stammdaten!$B$10=2026,D3_WAV!R18,IF(A_Stammdaten!$B$10=2027,D3_WAV!S18)))))</f>
        <v>0</v>
      </c>
      <c r="N18" s="253">
        <f t="shared" si="0"/>
        <v>0</v>
      </c>
      <c r="O18" s="253">
        <f t="shared" si="1"/>
        <v>0</v>
      </c>
      <c r="P18" s="253">
        <f t="shared" si="2"/>
        <v>0</v>
      </c>
      <c r="Q18" s="253">
        <f t="shared" si="3"/>
        <v>0</v>
      </c>
      <c r="R18" s="253">
        <f t="shared" si="4"/>
        <v>0</v>
      </c>
      <c r="S18" s="253">
        <f t="shared" si="5"/>
        <v>0</v>
      </c>
      <c r="Y18" s="100" t="str">
        <f t="shared" si="6"/>
        <v>Zeitreihe_1</v>
      </c>
    </row>
    <row r="19" spans="1:25" x14ac:dyDescent="0.25">
      <c r="A19" s="16"/>
      <c r="B19" s="120"/>
      <c r="C19" s="33"/>
      <c r="D19" s="16"/>
      <c r="E19" s="16"/>
      <c r="F19" s="16"/>
      <c r="G19" s="16"/>
      <c r="H19" s="16"/>
      <c r="I19" s="15">
        <f>IF(C19&gt;A_Stammdaten!$B$10,0,SUM(D19,E19)-G19)</f>
        <v>0</v>
      </c>
      <c r="J19" s="16"/>
      <c r="K19" s="16">
        <f>IF(AND(A_Stammdaten!$B$10=C19,OR(B19="geleistete Anzahlungen und Anlagen im Bau des Sachanlagevermögens",B19="geleistete Anzahlungen auf immaterielle Vermögensgegenstände",B19="Grundstücke")),0,M19+L19)</f>
        <v>0</v>
      </c>
      <c r="L19" s="99">
        <f t="shared" si="8"/>
        <v>0</v>
      </c>
      <c r="M19" s="99">
        <f>IF(A_Stammdaten!$B$10=2023,D3_WAV!O19,IF(A_Stammdaten!$B$10=2024,D3_WAV!P19, IF(A_Stammdaten!$B$10=2025,D3_WAV!Q19,IF(A_Stammdaten!$B$10=2026,D3_WAV!R19,IF(A_Stammdaten!$B$10=2027,D3_WAV!S19)))))</f>
        <v>0</v>
      </c>
      <c r="N19" s="253">
        <f t="shared" si="0"/>
        <v>0</v>
      </c>
      <c r="O19" s="253">
        <f t="shared" si="1"/>
        <v>0</v>
      </c>
      <c r="P19" s="253">
        <f t="shared" si="2"/>
        <v>0</v>
      </c>
      <c r="Q19" s="253">
        <f t="shared" si="3"/>
        <v>0</v>
      </c>
      <c r="R19" s="253">
        <f t="shared" si="4"/>
        <v>0</v>
      </c>
      <c r="S19" s="253">
        <f t="shared" si="5"/>
        <v>0</v>
      </c>
      <c r="Y19" s="100" t="str">
        <f t="shared" si="6"/>
        <v>Zeitreihe_1</v>
      </c>
    </row>
    <row r="20" spans="1:25" x14ac:dyDescent="0.25">
      <c r="A20" s="16"/>
      <c r="B20" s="120"/>
      <c r="C20" s="33"/>
      <c r="D20" s="16"/>
      <c r="E20" s="16"/>
      <c r="F20" s="16"/>
      <c r="G20" s="16"/>
      <c r="H20" s="16"/>
      <c r="I20" s="15">
        <f>IF(C20&gt;A_Stammdaten!$B$10,0,SUM(D20,E20)-G20)</f>
        <v>0</v>
      </c>
      <c r="J20" s="16"/>
      <c r="K20" s="16">
        <f>IF(AND(A_Stammdaten!$B$10=C20,OR(B20="geleistete Anzahlungen und Anlagen im Bau des Sachanlagevermögens",B20="geleistete Anzahlungen auf immaterielle Vermögensgegenstände",B20="Grundstücke")),0,M20+L20)</f>
        <v>0</v>
      </c>
      <c r="L20" s="99">
        <f t="shared" si="8"/>
        <v>0</v>
      </c>
      <c r="M20" s="99">
        <f>IF(A_Stammdaten!$B$10=2023,D3_WAV!O20,IF(A_Stammdaten!$B$10=2024,D3_WAV!P20, IF(A_Stammdaten!$B$10=2025,D3_WAV!Q20,IF(A_Stammdaten!$B$10=2026,D3_WAV!R20,IF(A_Stammdaten!$B$10=2027,D3_WAV!S20)))))</f>
        <v>0</v>
      </c>
      <c r="N20" s="253">
        <f t="shared" si="0"/>
        <v>0</v>
      </c>
      <c r="O20" s="253">
        <f t="shared" si="1"/>
        <v>0</v>
      </c>
      <c r="P20" s="253">
        <f t="shared" si="2"/>
        <v>0</v>
      </c>
      <c r="Q20" s="253">
        <f t="shared" si="3"/>
        <v>0</v>
      </c>
      <c r="R20" s="253">
        <f t="shared" si="4"/>
        <v>0</v>
      </c>
      <c r="S20" s="253">
        <f t="shared" si="5"/>
        <v>0</v>
      </c>
      <c r="Y20" s="100" t="str">
        <f t="shared" si="6"/>
        <v>Zeitreihe_1</v>
      </c>
    </row>
    <row r="21" spans="1:25" x14ac:dyDescent="0.25">
      <c r="A21" s="16"/>
      <c r="B21" s="120"/>
      <c r="C21" s="33"/>
      <c r="D21" s="16"/>
      <c r="E21" s="16"/>
      <c r="F21" s="16"/>
      <c r="G21" s="16"/>
      <c r="H21" s="16"/>
      <c r="I21" s="15">
        <f>IF(C21&gt;A_Stammdaten!$B$10,0,SUM(D21,E21)-G21)</f>
        <v>0</v>
      </c>
      <c r="J21" s="16"/>
      <c r="K21" s="16">
        <f>IF(AND(A_Stammdaten!$B$10=C21,OR(B21="geleistete Anzahlungen und Anlagen im Bau des Sachanlagevermögens",B21="geleistete Anzahlungen auf immaterielle Vermögensgegenstände",B21="Grundstücke")),0,M21+L21)</f>
        <v>0</v>
      </c>
      <c r="L21" s="99">
        <f t="shared" si="8"/>
        <v>0</v>
      </c>
      <c r="M21" s="99">
        <f>IF(A_Stammdaten!$B$10=2023,D3_WAV!O21,IF(A_Stammdaten!$B$10=2024,D3_WAV!P21, IF(A_Stammdaten!$B$10=2025,D3_WAV!Q21,IF(A_Stammdaten!$B$10=2026,D3_WAV!R21,IF(A_Stammdaten!$B$10=2027,D3_WAV!S21)))))</f>
        <v>0</v>
      </c>
      <c r="N21" s="253">
        <f t="shared" si="0"/>
        <v>0</v>
      </c>
      <c r="O21" s="253">
        <f t="shared" si="1"/>
        <v>0</v>
      </c>
      <c r="P21" s="253">
        <f t="shared" si="2"/>
        <v>0</v>
      </c>
      <c r="Q21" s="253">
        <f t="shared" si="3"/>
        <v>0</v>
      </c>
      <c r="R21" s="253">
        <f t="shared" si="4"/>
        <v>0</v>
      </c>
      <c r="S21" s="253">
        <f t="shared" si="5"/>
        <v>0</v>
      </c>
      <c r="Y21" s="100" t="str">
        <f t="shared" si="6"/>
        <v>Zeitreihe_1</v>
      </c>
    </row>
    <row r="22" spans="1:25" x14ac:dyDescent="0.25">
      <c r="A22" s="16"/>
      <c r="B22" s="120"/>
      <c r="C22" s="33"/>
      <c r="D22" s="16"/>
      <c r="E22" s="16"/>
      <c r="F22" s="16"/>
      <c r="G22" s="16"/>
      <c r="H22" s="16"/>
      <c r="I22" s="15">
        <f>IF(C22&gt;A_Stammdaten!$B$10,0,SUM(D22,E22)-G22)</f>
        <v>0</v>
      </c>
      <c r="J22" s="16"/>
      <c r="K22" s="16">
        <f>IF(AND(A_Stammdaten!$B$10=C22,OR(B22="geleistete Anzahlungen und Anlagen im Bau des Sachanlagevermögens",B22="geleistete Anzahlungen auf immaterielle Vermögensgegenstände",B22="Grundstücke")),0,M22+L22)</f>
        <v>0</v>
      </c>
      <c r="L22" s="99">
        <f t="shared" si="8"/>
        <v>0</v>
      </c>
      <c r="M22" s="99">
        <f>IF(A_Stammdaten!$B$10=2023,D3_WAV!O22,IF(A_Stammdaten!$B$10=2024,D3_WAV!P22, IF(A_Stammdaten!$B$10=2025,D3_WAV!Q22,IF(A_Stammdaten!$B$10=2026,D3_WAV!R22,IF(A_Stammdaten!$B$10=2027,D3_WAV!S22)))))</f>
        <v>0</v>
      </c>
      <c r="N22" s="253">
        <f t="shared" si="0"/>
        <v>0</v>
      </c>
      <c r="O22" s="253">
        <f t="shared" si="1"/>
        <v>0</v>
      </c>
      <c r="P22" s="253">
        <f t="shared" si="2"/>
        <v>0</v>
      </c>
      <c r="Q22" s="253">
        <f t="shared" si="3"/>
        <v>0</v>
      </c>
      <c r="R22" s="253">
        <f t="shared" si="4"/>
        <v>0</v>
      </c>
      <c r="S22" s="253">
        <f t="shared" si="5"/>
        <v>0</v>
      </c>
      <c r="Y22" s="100" t="str">
        <f t="shared" si="6"/>
        <v>Zeitreihe_1</v>
      </c>
    </row>
    <row r="23" spans="1:25" x14ac:dyDescent="0.25">
      <c r="A23" s="16"/>
      <c r="B23" s="120"/>
      <c r="C23" s="33"/>
      <c r="D23" s="16"/>
      <c r="E23" s="16"/>
      <c r="F23" s="16"/>
      <c r="G23" s="16"/>
      <c r="H23" s="16"/>
      <c r="I23" s="15">
        <f>IF(C23&gt;A_Stammdaten!$B$10,0,SUM(D23,E23)-G23)</f>
        <v>0</v>
      </c>
      <c r="J23" s="16"/>
      <c r="K23" s="16">
        <f>IF(AND(A_Stammdaten!$B$10=C23,OR(B23="geleistete Anzahlungen und Anlagen im Bau des Sachanlagevermögens",B23="geleistete Anzahlungen auf immaterielle Vermögensgegenstände",B23="Grundstücke")),0,M23+L23)</f>
        <v>0</v>
      </c>
      <c r="L23" s="99">
        <f t="shared" si="8"/>
        <v>0</v>
      </c>
      <c r="M23" s="99">
        <f>IF(A_Stammdaten!$B$10=2023,D3_WAV!O23,IF(A_Stammdaten!$B$10=2024,D3_WAV!P23, IF(A_Stammdaten!$B$10=2025,D3_WAV!Q23,IF(A_Stammdaten!$B$10=2026,D3_WAV!R23,IF(A_Stammdaten!$B$10=2027,D3_WAV!S23)))))</f>
        <v>0</v>
      </c>
      <c r="N23" s="253">
        <f t="shared" si="0"/>
        <v>0</v>
      </c>
      <c r="O23" s="253">
        <f t="shared" si="1"/>
        <v>0</v>
      </c>
      <c r="P23" s="253">
        <f t="shared" si="2"/>
        <v>0</v>
      </c>
      <c r="Q23" s="253">
        <f t="shared" si="3"/>
        <v>0</v>
      </c>
      <c r="R23" s="253">
        <f t="shared" si="4"/>
        <v>0</v>
      </c>
      <c r="S23" s="253">
        <f t="shared" si="5"/>
        <v>0</v>
      </c>
      <c r="Y23" s="100" t="str">
        <f t="shared" si="6"/>
        <v>Zeitreihe_1</v>
      </c>
    </row>
    <row r="24" spans="1:25" x14ac:dyDescent="0.25">
      <c r="A24" s="16"/>
      <c r="B24" s="120"/>
      <c r="C24" s="33"/>
      <c r="D24" s="16"/>
      <c r="E24" s="16"/>
      <c r="F24" s="16"/>
      <c r="G24" s="16"/>
      <c r="H24" s="16"/>
      <c r="I24" s="15">
        <f>IF(C24&gt;A_Stammdaten!$B$10,0,SUM(D24,E24)-G24)</f>
        <v>0</v>
      </c>
      <c r="J24" s="16"/>
      <c r="K24" s="16">
        <f>IF(AND(A_Stammdaten!$B$10=C24,OR(B24="geleistete Anzahlungen und Anlagen im Bau des Sachanlagevermögens",B24="geleistete Anzahlungen auf immaterielle Vermögensgegenstände",B24="Grundstücke")),0,M24+L24)</f>
        <v>0</v>
      </c>
      <c r="L24" s="99">
        <f t="shared" si="8"/>
        <v>0</v>
      </c>
      <c r="M24" s="99">
        <f>IF(A_Stammdaten!$B$10=2023,D3_WAV!O24,IF(A_Stammdaten!$B$10=2024,D3_WAV!P24, IF(A_Stammdaten!$B$10=2025,D3_WAV!Q24,IF(A_Stammdaten!$B$10=2026,D3_WAV!R24,IF(A_Stammdaten!$B$10=2027,D3_WAV!S24)))))</f>
        <v>0</v>
      </c>
      <c r="N24" s="253">
        <f t="shared" si="0"/>
        <v>0</v>
      </c>
      <c r="O24" s="253">
        <f t="shared" si="1"/>
        <v>0</v>
      </c>
      <c r="P24" s="253">
        <f t="shared" si="2"/>
        <v>0</v>
      </c>
      <c r="Q24" s="253">
        <f t="shared" si="3"/>
        <v>0</v>
      </c>
      <c r="R24" s="253">
        <f t="shared" si="4"/>
        <v>0</v>
      </c>
      <c r="S24" s="253">
        <f t="shared" si="5"/>
        <v>0</v>
      </c>
      <c r="Y24" s="100" t="str">
        <f t="shared" si="6"/>
        <v>Zeitreihe_1</v>
      </c>
    </row>
    <row r="25" spans="1:25" x14ac:dyDescent="0.25">
      <c r="A25" s="16"/>
      <c r="B25" s="120"/>
      <c r="C25" s="33"/>
      <c r="D25" s="16"/>
      <c r="E25" s="16"/>
      <c r="F25" s="16"/>
      <c r="G25" s="16"/>
      <c r="H25" s="16"/>
      <c r="I25" s="15">
        <f>IF(C25&gt;A_Stammdaten!$B$10,0,SUM(D25,E25)-G25)</f>
        <v>0</v>
      </c>
      <c r="J25" s="16"/>
      <c r="K25" s="16">
        <f>IF(AND(A_Stammdaten!$B$10=C25,OR(B25="geleistete Anzahlungen und Anlagen im Bau des Sachanlagevermögens",B25="geleistete Anzahlungen auf immaterielle Vermögensgegenstände",B25="Grundstücke")),0,M25+L25)</f>
        <v>0</v>
      </c>
      <c r="L25" s="99">
        <f t="shared" si="8"/>
        <v>0</v>
      </c>
      <c r="M25" s="99">
        <f>IF(A_Stammdaten!$B$10=2023,D3_WAV!O25,IF(A_Stammdaten!$B$10=2024,D3_WAV!P25, IF(A_Stammdaten!$B$10=2025,D3_WAV!Q25,IF(A_Stammdaten!$B$10=2026,D3_WAV!R25,IF(A_Stammdaten!$B$10=2027,D3_WAV!S25)))))</f>
        <v>0</v>
      </c>
      <c r="N25" s="253">
        <f t="shared" si="0"/>
        <v>0</v>
      </c>
      <c r="O25" s="253">
        <f t="shared" si="1"/>
        <v>0</v>
      </c>
      <c r="P25" s="253">
        <f t="shared" si="2"/>
        <v>0</v>
      </c>
      <c r="Q25" s="253">
        <f t="shared" si="3"/>
        <v>0</v>
      </c>
      <c r="R25" s="253">
        <f t="shared" si="4"/>
        <v>0</v>
      </c>
      <c r="S25" s="253">
        <f t="shared" si="5"/>
        <v>0</v>
      </c>
      <c r="Y25" s="100" t="str">
        <f t="shared" si="6"/>
        <v>Zeitreihe_1</v>
      </c>
    </row>
    <row r="26" spans="1:25" x14ac:dyDescent="0.25">
      <c r="A26" s="16"/>
      <c r="B26" s="120"/>
      <c r="C26" s="33"/>
      <c r="D26" s="16"/>
      <c r="E26" s="16"/>
      <c r="F26" s="16"/>
      <c r="G26" s="16"/>
      <c r="H26" s="16"/>
      <c r="I26" s="15">
        <f>IF(C26&gt;A_Stammdaten!$B$10,0,SUM(D26,E26)-G26)</f>
        <v>0</v>
      </c>
      <c r="J26" s="16"/>
      <c r="K26" s="16">
        <f>IF(AND(A_Stammdaten!$B$10=C26,OR(B26="geleistete Anzahlungen und Anlagen im Bau des Sachanlagevermögens",B26="geleistete Anzahlungen auf immaterielle Vermögensgegenstände",B26="Grundstücke")),0,M26+L26)</f>
        <v>0</v>
      </c>
      <c r="L26" s="99">
        <f t="shared" si="8"/>
        <v>0</v>
      </c>
      <c r="M26" s="99">
        <f>IF(A_Stammdaten!$B$10=2023,D3_WAV!O26,IF(A_Stammdaten!$B$10=2024,D3_WAV!P26, IF(A_Stammdaten!$B$10=2025,D3_WAV!Q26,IF(A_Stammdaten!$B$10=2026,D3_WAV!R26,IF(A_Stammdaten!$B$10=2027,D3_WAV!S26)))))</f>
        <v>0</v>
      </c>
      <c r="N26" s="253">
        <f t="shared" si="0"/>
        <v>0</v>
      </c>
      <c r="O26" s="253">
        <f t="shared" si="1"/>
        <v>0</v>
      </c>
      <c r="P26" s="253">
        <f t="shared" si="2"/>
        <v>0</v>
      </c>
      <c r="Q26" s="253">
        <f t="shared" si="3"/>
        <v>0</v>
      </c>
      <c r="R26" s="253">
        <f t="shared" si="4"/>
        <v>0</v>
      </c>
      <c r="S26" s="253">
        <f t="shared" si="5"/>
        <v>0</v>
      </c>
      <c r="Y26" s="100" t="str">
        <f t="shared" si="6"/>
        <v>Zeitreihe_1</v>
      </c>
    </row>
    <row r="27" spans="1:25" x14ac:dyDescent="0.25">
      <c r="A27" s="16"/>
      <c r="B27" s="120"/>
      <c r="C27" s="33"/>
      <c r="D27" s="16"/>
      <c r="E27" s="16"/>
      <c r="F27" s="16"/>
      <c r="G27" s="16"/>
      <c r="H27" s="16"/>
      <c r="I27" s="15">
        <f>IF(C27&gt;A_Stammdaten!$B$10,0,SUM(D27,E27)-G27)</f>
        <v>0</v>
      </c>
      <c r="J27" s="16"/>
      <c r="K27" s="16">
        <f>IF(AND(A_Stammdaten!$B$10=C27,OR(B27="geleistete Anzahlungen und Anlagen im Bau des Sachanlagevermögens",B27="geleistete Anzahlungen auf immaterielle Vermögensgegenstände",B27="Grundstücke")),0,M27+L27)</f>
        <v>0</v>
      </c>
      <c r="L27" s="99">
        <f t="shared" si="8"/>
        <v>0</v>
      </c>
      <c r="M27" s="99">
        <f>IF(A_Stammdaten!$B$10=2023,D3_WAV!O27,IF(A_Stammdaten!$B$10=2024,D3_WAV!P27, IF(A_Stammdaten!$B$10=2025,D3_WAV!Q27,IF(A_Stammdaten!$B$10=2026,D3_WAV!R27,IF(A_Stammdaten!$B$10=2027,D3_WAV!S27)))))</f>
        <v>0</v>
      </c>
      <c r="N27" s="253">
        <f t="shared" si="0"/>
        <v>0</v>
      </c>
      <c r="O27" s="253">
        <f t="shared" si="1"/>
        <v>0</v>
      </c>
      <c r="P27" s="253">
        <f t="shared" si="2"/>
        <v>0</v>
      </c>
      <c r="Q27" s="253">
        <f t="shared" si="3"/>
        <v>0</v>
      </c>
      <c r="R27" s="253">
        <f t="shared" si="4"/>
        <v>0</v>
      </c>
      <c r="S27" s="253">
        <f t="shared" si="5"/>
        <v>0</v>
      </c>
      <c r="Y27" s="100" t="str">
        <f t="shared" si="6"/>
        <v>Zeitreihe_1</v>
      </c>
    </row>
    <row r="28" spans="1:25" x14ac:dyDescent="0.25">
      <c r="A28" s="16"/>
      <c r="B28" s="120"/>
      <c r="C28" s="33"/>
      <c r="D28" s="16"/>
      <c r="E28" s="16"/>
      <c r="F28" s="16"/>
      <c r="G28" s="16"/>
      <c r="H28" s="16"/>
      <c r="I28" s="15">
        <f>IF(C28&gt;A_Stammdaten!$B$10,0,SUM(D28,E28)-G28)</f>
        <v>0</v>
      </c>
      <c r="J28" s="16"/>
      <c r="K28" s="16">
        <f>IF(AND(A_Stammdaten!$B$10=C28,OR(B28="geleistete Anzahlungen und Anlagen im Bau des Sachanlagevermögens",B28="geleistete Anzahlungen auf immaterielle Vermögensgegenstände",B28="Grundstücke")),0,M28+L28)</f>
        <v>0</v>
      </c>
      <c r="L28" s="99">
        <f t="shared" si="8"/>
        <v>0</v>
      </c>
      <c r="M28" s="99">
        <f>IF(A_Stammdaten!$B$10=2023,D3_WAV!O28,IF(A_Stammdaten!$B$10=2024,D3_WAV!P28, IF(A_Stammdaten!$B$10=2025,D3_WAV!Q28,IF(A_Stammdaten!$B$10=2026,D3_WAV!R28,IF(A_Stammdaten!$B$10=2027,D3_WAV!S28)))))</f>
        <v>0</v>
      </c>
      <c r="N28" s="253">
        <f t="shared" si="0"/>
        <v>0</v>
      </c>
      <c r="O28" s="253">
        <f t="shared" si="1"/>
        <v>0</v>
      </c>
      <c r="P28" s="253">
        <f t="shared" si="2"/>
        <v>0</v>
      </c>
      <c r="Q28" s="253">
        <f t="shared" si="3"/>
        <v>0</v>
      </c>
      <c r="R28" s="253">
        <f t="shared" si="4"/>
        <v>0</v>
      </c>
      <c r="S28" s="253">
        <f t="shared" si="5"/>
        <v>0</v>
      </c>
      <c r="Y28" s="100" t="str">
        <f t="shared" si="6"/>
        <v>Zeitreihe_1</v>
      </c>
    </row>
    <row r="29" spans="1:25" x14ac:dyDescent="0.25">
      <c r="A29" s="16"/>
      <c r="B29" s="120"/>
      <c r="C29" s="33"/>
      <c r="D29" s="16"/>
      <c r="E29" s="16"/>
      <c r="F29" s="16"/>
      <c r="G29" s="16"/>
      <c r="H29" s="16"/>
      <c r="I29" s="15">
        <f>IF(C29&gt;A_Stammdaten!$B$10,0,SUM(D29,E29)-G29)</f>
        <v>0</v>
      </c>
      <c r="J29" s="16"/>
      <c r="K29" s="16">
        <f>IF(AND(A_Stammdaten!$B$10=C29,OR(B29="geleistete Anzahlungen und Anlagen im Bau des Sachanlagevermögens",B29="geleistete Anzahlungen auf immaterielle Vermögensgegenstände",B29="Grundstücke")),0,M29+L29)</f>
        <v>0</v>
      </c>
      <c r="L29" s="99">
        <f t="shared" si="8"/>
        <v>0</v>
      </c>
      <c r="M29" s="99">
        <f>IF(A_Stammdaten!$B$10=2023,D3_WAV!O29,IF(A_Stammdaten!$B$10=2024,D3_WAV!P29, IF(A_Stammdaten!$B$10=2025,D3_WAV!Q29,IF(A_Stammdaten!$B$10=2026,D3_WAV!R29,IF(A_Stammdaten!$B$10=2027,D3_WAV!S29)))))</f>
        <v>0</v>
      </c>
      <c r="N29" s="253">
        <f t="shared" si="0"/>
        <v>0</v>
      </c>
      <c r="O29" s="253">
        <f t="shared" si="1"/>
        <v>0</v>
      </c>
      <c r="P29" s="253">
        <f t="shared" si="2"/>
        <v>0</v>
      </c>
      <c r="Q29" s="253">
        <f t="shared" si="3"/>
        <v>0</v>
      </c>
      <c r="R29" s="253">
        <f t="shared" si="4"/>
        <v>0</v>
      </c>
      <c r="S29" s="253">
        <f t="shared" si="5"/>
        <v>0</v>
      </c>
      <c r="Y29" s="100" t="str">
        <f t="shared" si="6"/>
        <v>Zeitreihe_1</v>
      </c>
    </row>
    <row r="30" spans="1:25" x14ac:dyDescent="0.25">
      <c r="A30" s="16"/>
      <c r="B30" s="120"/>
      <c r="C30" s="33"/>
      <c r="D30" s="16"/>
      <c r="E30" s="16"/>
      <c r="F30" s="16"/>
      <c r="G30" s="16"/>
      <c r="H30" s="16"/>
      <c r="I30" s="15">
        <f>IF(C30&gt;A_Stammdaten!$B$10,0,SUM(D30,E30)-G30)</f>
        <v>0</v>
      </c>
      <c r="J30" s="16"/>
      <c r="K30" s="16">
        <f>IF(AND(A_Stammdaten!$B$10=C30,OR(B30="geleistete Anzahlungen und Anlagen im Bau des Sachanlagevermögens",B30="geleistete Anzahlungen auf immaterielle Vermögensgegenstände",B30="Grundstücke")),0,M30+L30)</f>
        <v>0</v>
      </c>
      <c r="L30" s="99">
        <f t="shared" si="8"/>
        <v>0</v>
      </c>
      <c r="M30" s="99">
        <f>IF(A_Stammdaten!$B$10=2023,D3_WAV!O30,IF(A_Stammdaten!$B$10=2024,D3_WAV!P30, IF(A_Stammdaten!$B$10=2025,D3_WAV!Q30,IF(A_Stammdaten!$B$10=2026,D3_WAV!R30,IF(A_Stammdaten!$B$10=2027,D3_WAV!S30)))))</f>
        <v>0</v>
      </c>
      <c r="N30" s="253">
        <f t="shared" si="0"/>
        <v>0</v>
      </c>
      <c r="O30" s="253">
        <f t="shared" si="1"/>
        <v>0</v>
      </c>
      <c r="P30" s="253">
        <f t="shared" si="2"/>
        <v>0</v>
      </c>
      <c r="Q30" s="253">
        <f t="shared" si="3"/>
        <v>0</v>
      </c>
      <c r="R30" s="253">
        <f t="shared" si="4"/>
        <v>0</v>
      </c>
      <c r="S30" s="253">
        <f t="shared" si="5"/>
        <v>0</v>
      </c>
      <c r="Y30" s="100" t="str">
        <f t="shared" si="6"/>
        <v>Zeitreihe_1</v>
      </c>
    </row>
    <row r="31" spans="1:25" x14ac:dyDescent="0.25">
      <c r="A31" s="16"/>
      <c r="B31" s="120"/>
      <c r="C31" s="33"/>
      <c r="D31" s="16"/>
      <c r="E31" s="16"/>
      <c r="F31" s="16"/>
      <c r="G31" s="16"/>
      <c r="H31" s="16"/>
      <c r="I31" s="15">
        <f>IF(C31&gt;A_Stammdaten!$B$10,0,SUM(D31,E31)-G31)</f>
        <v>0</v>
      </c>
      <c r="J31" s="16"/>
      <c r="K31" s="16">
        <f>IF(AND(A_Stammdaten!$B$10=C31,OR(B31="geleistete Anzahlungen und Anlagen im Bau des Sachanlagevermögens",B31="geleistete Anzahlungen auf immaterielle Vermögensgegenstände",B31="Grundstücke")),0,M31+L31)</f>
        <v>0</v>
      </c>
      <c r="L31" s="99">
        <f t="shared" si="8"/>
        <v>0</v>
      </c>
      <c r="M31" s="99">
        <f>IF(A_Stammdaten!$B$10=2023,D3_WAV!O31,IF(A_Stammdaten!$B$10=2024,D3_WAV!P31, IF(A_Stammdaten!$B$10=2025,D3_WAV!Q31,IF(A_Stammdaten!$B$10=2026,D3_WAV!R31,IF(A_Stammdaten!$B$10=2027,D3_WAV!S31)))))</f>
        <v>0</v>
      </c>
      <c r="N31" s="253">
        <f t="shared" si="0"/>
        <v>0</v>
      </c>
      <c r="O31" s="253">
        <f t="shared" si="1"/>
        <v>0</v>
      </c>
      <c r="P31" s="253">
        <f t="shared" si="2"/>
        <v>0</v>
      </c>
      <c r="Q31" s="253">
        <f t="shared" si="3"/>
        <v>0</v>
      </c>
      <c r="R31" s="253">
        <f t="shared" si="4"/>
        <v>0</v>
      </c>
      <c r="S31" s="253">
        <f t="shared" si="5"/>
        <v>0</v>
      </c>
      <c r="Y31" s="100" t="str">
        <f t="shared" si="6"/>
        <v>Zeitreihe_1</v>
      </c>
    </row>
    <row r="32" spans="1:25" x14ac:dyDescent="0.25">
      <c r="A32" s="16"/>
      <c r="B32" s="120"/>
      <c r="C32" s="33"/>
      <c r="D32" s="16"/>
      <c r="E32" s="16"/>
      <c r="F32" s="16"/>
      <c r="G32" s="16"/>
      <c r="H32" s="16"/>
      <c r="I32" s="15">
        <f>IF(C32&gt;A_Stammdaten!$B$10,0,SUM(D32,E32)-G32)</f>
        <v>0</v>
      </c>
      <c r="J32" s="16"/>
      <c r="K32" s="16">
        <f>IF(AND(A_Stammdaten!$B$10=C32,OR(B32="geleistete Anzahlungen und Anlagen im Bau des Sachanlagevermögens",B32="geleistete Anzahlungen auf immaterielle Vermögensgegenstände",B32="Grundstücke")),0,M32+L32)</f>
        <v>0</v>
      </c>
      <c r="L32" s="99">
        <f t="shared" si="8"/>
        <v>0</v>
      </c>
      <c r="M32" s="99">
        <f>IF(A_Stammdaten!$B$10=2023,D3_WAV!O32,IF(A_Stammdaten!$B$10=2024,D3_WAV!P32, IF(A_Stammdaten!$B$10=2025,D3_WAV!Q32,IF(A_Stammdaten!$B$10=2026,D3_WAV!R32,IF(A_Stammdaten!$B$10=2027,D3_WAV!S32)))))</f>
        <v>0</v>
      </c>
      <c r="N32" s="253">
        <f t="shared" si="0"/>
        <v>0</v>
      </c>
      <c r="O32" s="253">
        <f t="shared" si="1"/>
        <v>0</v>
      </c>
      <c r="P32" s="253">
        <f t="shared" si="2"/>
        <v>0</v>
      </c>
      <c r="Q32" s="253">
        <f t="shared" si="3"/>
        <v>0</v>
      </c>
      <c r="R32" s="253">
        <f t="shared" si="4"/>
        <v>0</v>
      </c>
      <c r="S32" s="253">
        <f t="shared" si="5"/>
        <v>0</v>
      </c>
      <c r="Y32" s="100" t="str">
        <f t="shared" si="6"/>
        <v>Zeitreihe_1</v>
      </c>
    </row>
    <row r="33" spans="1:25" x14ac:dyDescent="0.25">
      <c r="A33" s="16"/>
      <c r="B33" s="120"/>
      <c r="C33" s="33"/>
      <c r="D33" s="16"/>
      <c r="E33" s="16"/>
      <c r="F33" s="16"/>
      <c r="G33" s="16"/>
      <c r="H33" s="16"/>
      <c r="I33" s="15">
        <f>IF(C33&gt;A_Stammdaten!$B$10,0,SUM(D33,E33)-G33)</f>
        <v>0</v>
      </c>
      <c r="J33" s="16"/>
      <c r="K33" s="16">
        <f>IF(AND(A_Stammdaten!$B$10=C33,OR(B33="geleistete Anzahlungen und Anlagen im Bau des Sachanlagevermögens",B33="geleistete Anzahlungen auf immaterielle Vermögensgegenstände",B33="Grundstücke")),0,M33+L33)</f>
        <v>0</v>
      </c>
      <c r="L33" s="99">
        <f t="shared" si="8"/>
        <v>0</v>
      </c>
      <c r="M33" s="99">
        <f>IF(A_Stammdaten!$B$10=2023,D3_WAV!O33,IF(A_Stammdaten!$B$10=2024,D3_WAV!P33, IF(A_Stammdaten!$B$10=2025,D3_WAV!Q33,IF(A_Stammdaten!$B$10=2026,D3_WAV!R33,IF(A_Stammdaten!$B$10=2027,D3_WAV!S33)))))</f>
        <v>0</v>
      </c>
      <c r="N33" s="253">
        <f t="shared" si="0"/>
        <v>0</v>
      </c>
      <c r="O33" s="253">
        <f t="shared" si="1"/>
        <v>0</v>
      </c>
      <c r="P33" s="253">
        <f t="shared" si="2"/>
        <v>0</v>
      </c>
      <c r="Q33" s="253">
        <f t="shared" si="3"/>
        <v>0</v>
      </c>
      <c r="R33" s="253">
        <f t="shared" si="4"/>
        <v>0</v>
      </c>
      <c r="S33" s="253">
        <f t="shared" si="5"/>
        <v>0</v>
      </c>
      <c r="Y33" s="100" t="str">
        <f t="shared" si="6"/>
        <v>Zeitreihe_1</v>
      </c>
    </row>
    <row r="34" spans="1:25" x14ac:dyDescent="0.25">
      <c r="A34" s="16"/>
      <c r="B34" s="120"/>
      <c r="C34" s="33"/>
      <c r="D34" s="16"/>
      <c r="E34" s="16"/>
      <c r="F34" s="16"/>
      <c r="G34" s="16"/>
      <c r="H34" s="16"/>
      <c r="I34" s="15">
        <f>IF(C34&gt;A_Stammdaten!$B$10,0,SUM(D34,E34)-G34)</f>
        <v>0</v>
      </c>
      <c r="J34" s="16"/>
      <c r="K34" s="16">
        <f>IF(AND(A_Stammdaten!$B$10=C34,OR(B34="geleistete Anzahlungen und Anlagen im Bau des Sachanlagevermögens",B34="geleistete Anzahlungen auf immaterielle Vermögensgegenstände",B34="Grundstücke")),0,M34+L34)</f>
        <v>0</v>
      </c>
      <c r="L34" s="99">
        <f t="shared" si="8"/>
        <v>0</v>
      </c>
      <c r="M34" s="99">
        <f>IF(A_Stammdaten!$B$10=2023,D3_WAV!O34,IF(A_Stammdaten!$B$10=2024,D3_WAV!P34, IF(A_Stammdaten!$B$10=2025,D3_WAV!Q34,IF(A_Stammdaten!$B$10=2026,D3_WAV!R34,IF(A_Stammdaten!$B$10=2027,D3_WAV!S34)))))</f>
        <v>0</v>
      </c>
      <c r="N34" s="253">
        <f t="shared" si="0"/>
        <v>0</v>
      </c>
      <c r="O34" s="253">
        <f t="shared" si="1"/>
        <v>0</v>
      </c>
      <c r="P34" s="253">
        <f t="shared" si="2"/>
        <v>0</v>
      </c>
      <c r="Q34" s="253">
        <f t="shared" si="3"/>
        <v>0</v>
      </c>
      <c r="R34" s="253">
        <f t="shared" si="4"/>
        <v>0</v>
      </c>
      <c r="S34" s="253">
        <f t="shared" si="5"/>
        <v>0</v>
      </c>
      <c r="Y34" s="100" t="str">
        <f t="shared" si="6"/>
        <v>Zeitreihe_1</v>
      </c>
    </row>
    <row r="35" spans="1:25" x14ac:dyDescent="0.25">
      <c r="A35" s="16"/>
      <c r="B35" s="120"/>
      <c r="C35" s="33"/>
      <c r="D35" s="16"/>
      <c r="E35" s="16"/>
      <c r="F35" s="16"/>
      <c r="G35" s="16"/>
      <c r="H35" s="16"/>
      <c r="I35" s="15">
        <f>IF(C35&gt;A_Stammdaten!$B$10,0,SUM(D35,E35)-G35)</f>
        <v>0</v>
      </c>
      <c r="J35" s="16"/>
      <c r="K35" s="16">
        <f>IF(AND(A_Stammdaten!$B$10=C35,OR(B35="geleistete Anzahlungen und Anlagen im Bau des Sachanlagevermögens",B35="geleistete Anzahlungen auf immaterielle Vermögensgegenstände",B35="Grundstücke")),0,M35+L35)</f>
        <v>0</v>
      </c>
      <c r="L35" s="99">
        <f t="shared" si="8"/>
        <v>0</v>
      </c>
      <c r="M35" s="99">
        <f>IF(A_Stammdaten!$B$10=2023,D3_WAV!O35,IF(A_Stammdaten!$B$10=2024,D3_WAV!P35, IF(A_Stammdaten!$B$10=2025,D3_WAV!Q35,IF(A_Stammdaten!$B$10=2026,D3_WAV!R35,IF(A_Stammdaten!$B$10=2027,D3_WAV!S35)))))</f>
        <v>0</v>
      </c>
      <c r="N35" s="253">
        <f t="shared" si="0"/>
        <v>0</v>
      </c>
      <c r="O35" s="253">
        <f t="shared" si="1"/>
        <v>0</v>
      </c>
      <c r="P35" s="253">
        <f t="shared" si="2"/>
        <v>0</v>
      </c>
      <c r="Q35" s="253">
        <f t="shared" si="3"/>
        <v>0</v>
      </c>
      <c r="R35" s="253">
        <f t="shared" si="4"/>
        <v>0</v>
      </c>
      <c r="S35" s="253">
        <f t="shared" si="5"/>
        <v>0</v>
      </c>
      <c r="Y35" s="100" t="str">
        <f t="shared" si="6"/>
        <v>Zeitreihe_1</v>
      </c>
    </row>
    <row r="36" spans="1:25" x14ac:dyDescent="0.25">
      <c r="A36" s="16"/>
      <c r="B36" s="120"/>
      <c r="C36" s="33"/>
      <c r="D36" s="16"/>
      <c r="E36" s="16"/>
      <c r="F36" s="16"/>
      <c r="G36" s="16"/>
      <c r="H36" s="16"/>
      <c r="I36" s="15">
        <f>IF(C36&gt;A_Stammdaten!$B$10,0,SUM(D36,E36)-G36)</f>
        <v>0</v>
      </c>
      <c r="J36" s="16"/>
      <c r="K36" s="16">
        <f>IF(AND(A_Stammdaten!$B$10=C36,OR(B36="geleistete Anzahlungen und Anlagen im Bau des Sachanlagevermögens",B36="geleistete Anzahlungen auf immaterielle Vermögensgegenstände",B36="Grundstücke")),0,M36+L36)</f>
        <v>0</v>
      </c>
      <c r="L36" s="99">
        <f t="shared" si="8"/>
        <v>0</v>
      </c>
      <c r="M36" s="99">
        <f>IF(A_Stammdaten!$B$10=2023,D3_WAV!O36,IF(A_Stammdaten!$B$10=2024,D3_WAV!P36, IF(A_Stammdaten!$B$10=2025,D3_WAV!Q36,IF(A_Stammdaten!$B$10=2026,D3_WAV!R36,IF(A_Stammdaten!$B$10=2027,D3_WAV!S36)))))</f>
        <v>0</v>
      </c>
      <c r="N36" s="253">
        <f t="shared" si="0"/>
        <v>0</v>
      </c>
      <c r="O36" s="253">
        <f t="shared" si="1"/>
        <v>0</v>
      </c>
      <c r="P36" s="253">
        <f t="shared" si="2"/>
        <v>0</v>
      </c>
      <c r="Q36" s="253">
        <f t="shared" si="3"/>
        <v>0</v>
      </c>
      <c r="R36" s="253">
        <f t="shared" si="4"/>
        <v>0</v>
      </c>
      <c r="S36" s="253">
        <f t="shared" si="5"/>
        <v>0</v>
      </c>
      <c r="Y36" s="100" t="str">
        <f t="shared" si="6"/>
        <v>Zeitreihe_1</v>
      </c>
    </row>
    <row r="37" spans="1:25" x14ac:dyDescent="0.25">
      <c r="A37" s="16"/>
      <c r="B37" s="120"/>
      <c r="C37" s="33"/>
      <c r="D37" s="16"/>
      <c r="E37" s="16"/>
      <c r="F37" s="16"/>
      <c r="G37" s="16"/>
      <c r="H37" s="16"/>
      <c r="I37" s="15">
        <f>IF(C37&gt;A_Stammdaten!$B$10,0,SUM(D37,E37)-G37)</f>
        <v>0</v>
      </c>
      <c r="J37" s="16"/>
      <c r="K37" s="16">
        <f>IF(AND(A_Stammdaten!$B$10=C37,OR(B37="geleistete Anzahlungen und Anlagen im Bau des Sachanlagevermögens",B37="geleistete Anzahlungen auf immaterielle Vermögensgegenstände",B37="Grundstücke")),0,M37+L37)</f>
        <v>0</v>
      </c>
      <c r="L37" s="99">
        <f t="shared" si="8"/>
        <v>0</v>
      </c>
      <c r="M37" s="99">
        <f>IF(A_Stammdaten!$B$10=2023,D3_WAV!O37,IF(A_Stammdaten!$B$10=2024,D3_WAV!P37, IF(A_Stammdaten!$B$10=2025,D3_WAV!Q37,IF(A_Stammdaten!$B$10=2026,D3_WAV!R37,IF(A_Stammdaten!$B$10=2027,D3_WAV!S37)))))</f>
        <v>0</v>
      </c>
      <c r="N37" s="253">
        <f t="shared" si="0"/>
        <v>0</v>
      </c>
      <c r="O37" s="253">
        <f t="shared" si="1"/>
        <v>0</v>
      </c>
      <c r="P37" s="253">
        <f t="shared" si="2"/>
        <v>0</v>
      </c>
      <c r="Q37" s="253">
        <f t="shared" si="3"/>
        <v>0</v>
      </c>
      <c r="R37" s="253">
        <f t="shared" si="4"/>
        <v>0</v>
      </c>
      <c r="S37" s="253">
        <f t="shared" si="5"/>
        <v>0</v>
      </c>
      <c r="Y37" s="100" t="str">
        <f t="shared" si="6"/>
        <v>Zeitreihe_1</v>
      </c>
    </row>
    <row r="38" spans="1:25" x14ac:dyDescent="0.25">
      <c r="A38" s="16"/>
      <c r="B38" s="120"/>
      <c r="C38" s="33"/>
      <c r="D38" s="16"/>
      <c r="E38" s="16"/>
      <c r="F38" s="16"/>
      <c r="G38" s="16"/>
      <c r="H38" s="16"/>
      <c r="I38" s="15">
        <f>IF(C38&gt;A_Stammdaten!$B$10,0,SUM(D38,E38)-G38)</f>
        <v>0</v>
      </c>
      <c r="J38" s="16"/>
      <c r="K38" s="16">
        <f>IF(AND(A_Stammdaten!$B$10=C38,OR(B38="geleistete Anzahlungen und Anlagen im Bau des Sachanlagevermögens",B38="geleistete Anzahlungen auf immaterielle Vermögensgegenstände",B38="Grundstücke")),0,M38+L38)</f>
        <v>0</v>
      </c>
      <c r="L38" s="99">
        <f t="shared" si="8"/>
        <v>0</v>
      </c>
      <c r="M38" s="99">
        <f>IF(A_Stammdaten!$B$10=2023,D3_WAV!O38,IF(A_Stammdaten!$B$10=2024,D3_WAV!P38, IF(A_Stammdaten!$B$10=2025,D3_WAV!Q38,IF(A_Stammdaten!$B$10=2026,D3_WAV!R38,IF(A_Stammdaten!$B$10=2027,D3_WAV!S38)))))</f>
        <v>0</v>
      </c>
      <c r="N38" s="253">
        <f t="shared" ref="N38:N69" si="9">IF(AND($J38&lt;&gt;"",$J38&lt;&gt;0),IF(($J38-(N$5-$C38))&gt;0,($I38/$J38),0),0)</f>
        <v>0</v>
      </c>
      <c r="O38" s="253">
        <f t="shared" ref="O38:O69" si="10">IF($C38&gt;$O$5,0,IF(AND($J38&lt;&gt;"",$J38&lt;&gt;0),IF(($J38-(O$5-$C38))&gt;0,($J38-(O$5-$C38)-1)*($I38/$J38),0),$I38))</f>
        <v>0</v>
      </c>
      <c r="P38" s="253">
        <f t="shared" ref="P38:P69" si="11">IF($C38&gt;$P$5,0,IF(AND($J38&lt;&gt;"",$J38&lt;&gt;0),IF(($J38-(P$5-$C38))&gt;0,($J38-(P$5-$C38)-1)*($I38/$J38),0),$I38))</f>
        <v>0</v>
      </c>
      <c r="Q38" s="253">
        <f t="shared" ref="Q38:Q69" si="12">IF($C38&gt;$Q$5,0,IF(AND($J38&lt;&gt;"",$J38&lt;&gt;0),IF(($J38-(Q$5-$C38))&gt;0,($J38-(Q$5-$C38)-1)*($I38/$J38),0),$I38))</f>
        <v>0</v>
      </c>
      <c r="R38" s="253">
        <f t="shared" ref="R38:R69" si="13">IF($C38&gt;$R$5,0,IF(AND($J38&lt;&gt;"",$J38&lt;&gt;0),IF(($J38-(R$5-$C38))&gt;0,($J38-(R$5-$C38)-1)*($I38/$J38),0),$I38))</f>
        <v>0</v>
      </c>
      <c r="S38" s="253">
        <f t="shared" ref="S38:S69" si="14">IF($C38&gt;$S$5,0,IF(AND($J38&lt;&gt;"",$J38&lt;&gt;0),IF(($J38-(S$5-$C38))&gt;0,($J38-(S$5-$C38)-1)*($I38/$J38),0),$I38))</f>
        <v>0</v>
      </c>
      <c r="Y38" s="100" t="str">
        <f t="shared" ref="Y38:Y69" si="15">IF(OR(TRIM(B38)="geleistete Anzahlungen und Anlagen im Bau des Sachanlagevermögens",TRIM(B38)="geleistete Anzahlungen auf immaterielle Vermögensgegenstände"),"Zeitreihe_2","Zeitreihe_1")</f>
        <v>Zeitreihe_1</v>
      </c>
    </row>
    <row r="39" spans="1:25" x14ac:dyDescent="0.25">
      <c r="A39" s="16"/>
      <c r="B39" s="120"/>
      <c r="C39" s="33"/>
      <c r="D39" s="16"/>
      <c r="E39" s="16"/>
      <c r="F39" s="16"/>
      <c r="G39" s="16"/>
      <c r="H39" s="16"/>
      <c r="I39" s="15">
        <f>IF(C39&gt;A_Stammdaten!$B$10,0,SUM(D39,E39)-G39)</f>
        <v>0</v>
      </c>
      <c r="J39" s="16"/>
      <c r="K39" s="16">
        <f>IF(AND(A_Stammdaten!$B$10=C39,OR(B39="geleistete Anzahlungen und Anlagen im Bau des Sachanlagevermögens",B39="geleistete Anzahlungen auf immaterielle Vermögensgegenstände",B39="Grundstücke")),0,M39+L39)</f>
        <v>0</v>
      </c>
      <c r="L39" s="99">
        <f t="shared" si="8"/>
        <v>0</v>
      </c>
      <c r="M39" s="99">
        <f>IF(A_Stammdaten!$B$10=2023,D3_WAV!O39,IF(A_Stammdaten!$B$10=2024,D3_WAV!P39, IF(A_Stammdaten!$B$10=2025,D3_WAV!Q39,IF(A_Stammdaten!$B$10=2026,D3_WAV!R39,IF(A_Stammdaten!$B$10=2027,D3_WAV!S39)))))</f>
        <v>0</v>
      </c>
      <c r="N39" s="253">
        <f t="shared" si="9"/>
        <v>0</v>
      </c>
      <c r="O39" s="253">
        <f t="shared" si="10"/>
        <v>0</v>
      </c>
      <c r="P39" s="253">
        <f t="shared" si="11"/>
        <v>0</v>
      </c>
      <c r="Q39" s="253">
        <f t="shared" si="12"/>
        <v>0</v>
      </c>
      <c r="R39" s="253">
        <f t="shared" si="13"/>
        <v>0</v>
      </c>
      <c r="S39" s="253">
        <f t="shared" si="14"/>
        <v>0</v>
      </c>
      <c r="Y39" s="100" t="str">
        <f t="shared" si="15"/>
        <v>Zeitreihe_1</v>
      </c>
    </row>
    <row r="40" spans="1:25" x14ac:dyDescent="0.25">
      <c r="A40" s="16"/>
      <c r="B40" s="120"/>
      <c r="C40" s="33"/>
      <c r="D40" s="16"/>
      <c r="E40" s="16"/>
      <c r="F40" s="16"/>
      <c r="G40" s="16"/>
      <c r="H40" s="16"/>
      <c r="I40" s="15">
        <f>IF(C40&gt;A_Stammdaten!$B$10,0,SUM(D40,E40)-G40)</f>
        <v>0</v>
      </c>
      <c r="J40" s="16"/>
      <c r="K40" s="16">
        <f>IF(AND(A_Stammdaten!$B$10=C40,OR(B40="geleistete Anzahlungen und Anlagen im Bau des Sachanlagevermögens",B40="geleistete Anzahlungen auf immaterielle Vermögensgegenstände",B40="Grundstücke")),0,M40+L40)</f>
        <v>0</v>
      </c>
      <c r="L40" s="99">
        <f t="shared" si="8"/>
        <v>0</v>
      </c>
      <c r="M40" s="99">
        <f>IF(A_Stammdaten!$B$10=2023,D3_WAV!O40,IF(A_Stammdaten!$B$10=2024,D3_WAV!P40, IF(A_Stammdaten!$B$10=2025,D3_WAV!Q40,IF(A_Stammdaten!$B$10=2026,D3_WAV!R40,IF(A_Stammdaten!$B$10=2027,D3_WAV!S40)))))</f>
        <v>0</v>
      </c>
      <c r="N40" s="253">
        <f t="shared" si="9"/>
        <v>0</v>
      </c>
      <c r="O40" s="253">
        <f t="shared" si="10"/>
        <v>0</v>
      </c>
      <c r="P40" s="253">
        <f t="shared" si="11"/>
        <v>0</v>
      </c>
      <c r="Q40" s="253">
        <f t="shared" si="12"/>
        <v>0</v>
      </c>
      <c r="R40" s="253">
        <f t="shared" si="13"/>
        <v>0</v>
      </c>
      <c r="S40" s="253">
        <f t="shared" si="14"/>
        <v>0</v>
      </c>
      <c r="Y40" s="100" t="str">
        <f t="shared" si="15"/>
        <v>Zeitreihe_1</v>
      </c>
    </row>
    <row r="41" spans="1:25" x14ac:dyDescent="0.25">
      <c r="A41" s="16"/>
      <c r="B41" s="120"/>
      <c r="C41" s="33"/>
      <c r="D41" s="16"/>
      <c r="E41" s="16"/>
      <c r="F41" s="16"/>
      <c r="G41" s="16"/>
      <c r="H41" s="16"/>
      <c r="I41" s="15">
        <f>IF(C41&gt;A_Stammdaten!$B$10,0,SUM(D41,E41)-G41)</f>
        <v>0</v>
      </c>
      <c r="J41" s="16"/>
      <c r="K41" s="16">
        <f>IF(AND(A_Stammdaten!$B$10=C41,OR(B41="geleistete Anzahlungen und Anlagen im Bau des Sachanlagevermögens",B41="geleistete Anzahlungen auf immaterielle Vermögensgegenstände",B41="Grundstücke")),0,M41+L41)</f>
        <v>0</v>
      </c>
      <c r="L41" s="99">
        <f t="shared" si="8"/>
        <v>0</v>
      </c>
      <c r="M41" s="99">
        <f>IF(A_Stammdaten!$B$10=2023,D3_WAV!O41,IF(A_Stammdaten!$B$10=2024,D3_WAV!P41, IF(A_Stammdaten!$B$10=2025,D3_WAV!Q41,IF(A_Stammdaten!$B$10=2026,D3_WAV!R41,IF(A_Stammdaten!$B$10=2027,D3_WAV!S41)))))</f>
        <v>0</v>
      </c>
      <c r="N41" s="253">
        <f t="shared" si="9"/>
        <v>0</v>
      </c>
      <c r="O41" s="253">
        <f t="shared" si="10"/>
        <v>0</v>
      </c>
      <c r="P41" s="253">
        <f t="shared" si="11"/>
        <v>0</v>
      </c>
      <c r="Q41" s="253">
        <f t="shared" si="12"/>
        <v>0</v>
      </c>
      <c r="R41" s="253">
        <f t="shared" si="13"/>
        <v>0</v>
      </c>
      <c r="S41" s="253">
        <f t="shared" si="14"/>
        <v>0</v>
      </c>
      <c r="Y41" s="100" t="str">
        <f t="shared" si="15"/>
        <v>Zeitreihe_1</v>
      </c>
    </row>
    <row r="42" spans="1:25" x14ac:dyDescent="0.25">
      <c r="A42" s="16"/>
      <c r="B42" s="120"/>
      <c r="C42" s="33"/>
      <c r="D42" s="16"/>
      <c r="E42" s="16"/>
      <c r="F42" s="16"/>
      <c r="G42" s="16"/>
      <c r="H42" s="16"/>
      <c r="I42" s="15">
        <f>IF(C42&gt;A_Stammdaten!$B$10,0,SUM(D42,E42)-G42)</f>
        <v>0</v>
      </c>
      <c r="J42" s="16"/>
      <c r="K42" s="16">
        <f>IF(AND(A_Stammdaten!$B$10=C42,OR(B42="geleistete Anzahlungen und Anlagen im Bau des Sachanlagevermögens",B42="geleistete Anzahlungen auf immaterielle Vermögensgegenstände",B42="Grundstücke")),0,M42+L42)</f>
        <v>0</v>
      </c>
      <c r="L42" s="99">
        <f t="shared" si="8"/>
        <v>0</v>
      </c>
      <c r="M42" s="99">
        <f>IF(A_Stammdaten!$B$10=2023,D3_WAV!O42,IF(A_Stammdaten!$B$10=2024,D3_WAV!P42, IF(A_Stammdaten!$B$10=2025,D3_WAV!Q42,IF(A_Stammdaten!$B$10=2026,D3_WAV!R42,IF(A_Stammdaten!$B$10=2027,D3_WAV!S42)))))</f>
        <v>0</v>
      </c>
      <c r="N42" s="253">
        <f t="shared" si="9"/>
        <v>0</v>
      </c>
      <c r="O42" s="253">
        <f t="shared" si="10"/>
        <v>0</v>
      </c>
      <c r="P42" s="253">
        <f t="shared" si="11"/>
        <v>0</v>
      </c>
      <c r="Q42" s="253">
        <f t="shared" si="12"/>
        <v>0</v>
      </c>
      <c r="R42" s="253">
        <f t="shared" si="13"/>
        <v>0</v>
      </c>
      <c r="S42" s="253">
        <f t="shared" si="14"/>
        <v>0</v>
      </c>
      <c r="Y42" s="100" t="str">
        <f t="shared" si="15"/>
        <v>Zeitreihe_1</v>
      </c>
    </row>
    <row r="43" spans="1:25" x14ac:dyDescent="0.25">
      <c r="A43" s="16"/>
      <c r="B43" s="120"/>
      <c r="C43" s="33"/>
      <c r="D43" s="16"/>
      <c r="E43" s="16"/>
      <c r="F43" s="16"/>
      <c r="G43" s="16"/>
      <c r="H43" s="16"/>
      <c r="I43" s="15">
        <f>IF(C43&gt;A_Stammdaten!$B$10,0,SUM(D43,E43)-G43)</f>
        <v>0</v>
      </c>
      <c r="J43" s="16"/>
      <c r="K43" s="16">
        <f>IF(AND(A_Stammdaten!$B$10=C43,OR(B43="geleistete Anzahlungen und Anlagen im Bau des Sachanlagevermögens",B43="geleistete Anzahlungen auf immaterielle Vermögensgegenstände",B43="Grundstücke")),0,M43+L43)</f>
        <v>0</v>
      </c>
      <c r="L43" s="99">
        <f t="shared" si="8"/>
        <v>0</v>
      </c>
      <c r="M43" s="99">
        <f>IF(A_Stammdaten!$B$10=2023,D3_WAV!O43,IF(A_Stammdaten!$B$10=2024,D3_WAV!P43, IF(A_Stammdaten!$B$10=2025,D3_WAV!Q43,IF(A_Stammdaten!$B$10=2026,D3_WAV!R43,IF(A_Stammdaten!$B$10=2027,D3_WAV!S43)))))</f>
        <v>0</v>
      </c>
      <c r="N43" s="253">
        <f t="shared" si="9"/>
        <v>0</v>
      </c>
      <c r="O43" s="253">
        <f t="shared" si="10"/>
        <v>0</v>
      </c>
      <c r="P43" s="253">
        <f t="shared" si="11"/>
        <v>0</v>
      </c>
      <c r="Q43" s="253">
        <f t="shared" si="12"/>
        <v>0</v>
      </c>
      <c r="R43" s="253">
        <f t="shared" si="13"/>
        <v>0</v>
      </c>
      <c r="S43" s="253">
        <f t="shared" si="14"/>
        <v>0</v>
      </c>
      <c r="Y43" s="100" t="str">
        <f t="shared" si="15"/>
        <v>Zeitreihe_1</v>
      </c>
    </row>
    <row r="44" spans="1:25" x14ac:dyDescent="0.25">
      <c r="A44" s="16"/>
      <c r="B44" s="120"/>
      <c r="C44" s="33"/>
      <c r="D44" s="16"/>
      <c r="E44" s="16"/>
      <c r="F44" s="16"/>
      <c r="G44" s="16"/>
      <c r="H44" s="16"/>
      <c r="I44" s="15">
        <f>IF(C44&gt;A_Stammdaten!$B$10,0,SUM(D44,E44)-G44)</f>
        <v>0</v>
      </c>
      <c r="J44" s="16"/>
      <c r="K44" s="16">
        <f>IF(AND(A_Stammdaten!$B$10=C44,OR(B44="geleistete Anzahlungen und Anlagen im Bau des Sachanlagevermögens",B44="geleistete Anzahlungen auf immaterielle Vermögensgegenstände",B44="Grundstücke")),0,M44+L44)</f>
        <v>0</v>
      </c>
      <c r="L44" s="99">
        <f t="shared" si="8"/>
        <v>0</v>
      </c>
      <c r="M44" s="99">
        <f>IF(A_Stammdaten!$B$10=2023,D3_WAV!O44,IF(A_Stammdaten!$B$10=2024,D3_WAV!P44, IF(A_Stammdaten!$B$10=2025,D3_WAV!Q44,IF(A_Stammdaten!$B$10=2026,D3_WAV!R44,IF(A_Stammdaten!$B$10=2027,D3_WAV!S44)))))</f>
        <v>0</v>
      </c>
      <c r="N44" s="253">
        <f t="shared" si="9"/>
        <v>0</v>
      </c>
      <c r="O44" s="253">
        <f t="shared" si="10"/>
        <v>0</v>
      </c>
      <c r="P44" s="253">
        <f t="shared" si="11"/>
        <v>0</v>
      </c>
      <c r="Q44" s="253">
        <f t="shared" si="12"/>
        <v>0</v>
      </c>
      <c r="R44" s="253">
        <f t="shared" si="13"/>
        <v>0</v>
      </c>
      <c r="S44" s="253">
        <f t="shared" si="14"/>
        <v>0</v>
      </c>
      <c r="Y44" s="100" t="str">
        <f t="shared" si="15"/>
        <v>Zeitreihe_1</v>
      </c>
    </row>
    <row r="45" spans="1:25" x14ac:dyDescent="0.25">
      <c r="A45" s="16"/>
      <c r="B45" s="120"/>
      <c r="C45" s="33"/>
      <c r="D45" s="16"/>
      <c r="E45" s="16"/>
      <c r="F45" s="16"/>
      <c r="G45" s="16"/>
      <c r="H45" s="16"/>
      <c r="I45" s="15">
        <f>IF(C45&gt;A_Stammdaten!$B$10,0,SUM(D45,E45)-G45)</f>
        <v>0</v>
      </c>
      <c r="J45" s="16"/>
      <c r="K45" s="16">
        <f>IF(AND(A_Stammdaten!$B$10=C45,OR(B45="geleistete Anzahlungen und Anlagen im Bau des Sachanlagevermögens",B45="geleistete Anzahlungen auf immaterielle Vermögensgegenstände",B45="Grundstücke")),0,M45+L45)</f>
        <v>0</v>
      </c>
      <c r="L45" s="99">
        <f t="shared" si="8"/>
        <v>0</v>
      </c>
      <c r="M45" s="99">
        <f>IF(A_Stammdaten!$B$10=2023,D3_WAV!O45,IF(A_Stammdaten!$B$10=2024,D3_WAV!P45, IF(A_Stammdaten!$B$10=2025,D3_WAV!Q45,IF(A_Stammdaten!$B$10=2026,D3_WAV!R45,IF(A_Stammdaten!$B$10=2027,D3_WAV!S45)))))</f>
        <v>0</v>
      </c>
      <c r="N45" s="253">
        <f t="shared" si="9"/>
        <v>0</v>
      </c>
      <c r="O45" s="253">
        <f t="shared" si="10"/>
        <v>0</v>
      </c>
      <c r="P45" s="253">
        <f t="shared" si="11"/>
        <v>0</v>
      </c>
      <c r="Q45" s="253">
        <f t="shared" si="12"/>
        <v>0</v>
      </c>
      <c r="R45" s="253">
        <f t="shared" si="13"/>
        <v>0</v>
      </c>
      <c r="S45" s="253">
        <f t="shared" si="14"/>
        <v>0</v>
      </c>
      <c r="Y45" s="100" t="str">
        <f t="shared" si="15"/>
        <v>Zeitreihe_1</v>
      </c>
    </row>
    <row r="46" spans="1:25" x14ac:dyDescent="0.25">
      <c r="A46" s="16"/>
      <c r="B46" s="120"/>
      <c r="C46" s="33"/>
      <c r="D46" s="16"/>
      <c r="E46" s="16"/>
      <c r="F46" s="16"/>
      <c r="G46" s="16"/>
      <c r="H46" s="16"/>
      <c r="I46" s="15">
        <f>IF(C46&gt;A_Stammdaten!$B$10,0,SUM(D46,E46)-G46)</f>
        <v>0</v>
      </c>
      <c r="J46" s="16"/>
      <c r="K46" s="16">
        <f>IF(AND(A_Stammdaten!$B$10=C46,OR(B46="geleistete Anzahlungen und Anlagen im Bau des Sachanlagevermögens",B46="geleistete Anzahlungen auf immaterielle Vermögensgegenstände",B46="Grundstücke")),0,M46+L46)</f>
        <v>0</v>
      </c>
      <c r="L46" s="99">
        <f t="shared" si="8"/>
        <v>0</v>
      </c>
      <c r="M46" s="99">
        <f>IF(A_Stammdaten!$B$10=2023,D3_WAV!O46,IF(A_Stammdaten!$B$10=2024,D3_WAV!P46, IF(A_Stammdaten!$B$10=2025,D3_WAV!Q46,IF(A_Stammdaten!$B$10=2026,D3_WAV!R46,IF(A_Stammdaten!$B$10=2027,D3_WAV!S46)))))</f>
        <v>0</v>
      </c>
      <c r="N46" s="253">
        <f t="shared" si="9"/>
        <v>0</v>
      </c>
      <c r="O46" s="253">
        <f t="shared" si="10"/>
        <v>0</v>
      </c>
      <c r="P46" s="253">
        <f t="shared" si="11"/>
        <v>0</v>
      </c>
      <c r="Q46" s="253">
        <f t="shared" si="12"/>
        <v>0</v>
      </c>
      <c r="R46" s="253">
        <f t="shared" si="13"/>
        <v>0</v>
      </c>
      <c r="S46" s="253">
        <f t="shared" si="14"/>
        <v>0</v>
      </c>
      <c r="Y46" s="100" t="str">
        <f t="shared" si="15"/>
        <v>Zeitreihe_1</v>
      </c>
    </row>
    <row r="47" spans="1:25" x14ac:dyDescent="0.25">
      <c r="A47" s="16"/>
      <c r="B47" s="120"/>
      <c r="C47" s="33"/>
      <c r="D47" s="16"/>
      <c r="E47" s="16"/>
      <c r="F47" s="16"/>
      <c r="G47" s="16"/>
      <c r="H47" s="16"/>
      <c r="I47" s="15">
        <f>IF(C47&gt;A_Stammdaten!$B$10,0,SUM(D47,E47)-G47)</f>
        <v>0</v>
      </c>
      <c r="J47" s="16"/>
      <c r="K47" s="16">
        <f>IF(AND(A_Stammdaten!$B$10=C47,OR(B47="geleistete Anzahlungen und Anlagen im Bau des Sachanlagevermögens",B47="geleistete Anzahlungen auf immaterielle Vermögensgegenstände",B47="Grundstücke")),0,M47+L47)</f>
        <v>0</v>
      </c>
      <c r="L47" s="99">
        <f t="shared" si="8"/>
        <v>0</v>
      </c>
      <c r="M47" s="99">
        <f>IF(A_Stammdaten!$B$10=2023,D3_WAV!O47,IF(A_Stammdaten!$B$10=2024,D3_WAV!P47, IF(A_Stammdaten!$B$10=2025,D3_WAV!Q47,IF(A_Stammdaten!$B$10=2026,D3_WAV!R47,IF(A_Stammdaten!$B$10=2027,D3_WAV!S47)))))</f>
        <v>0</v>
      </c>
      <c r="N47" s="253">
        <f t="shared" si="9"/>
        <v>0</v>
      </c>
      <c r="O47" s="253">
        <f t="shared" si="10"/>
        <v>0</v>
      </c>
      <c r="P47" s="253">
        <f t="shared" si="11"/>
        <v>0</v>
      </c>
      <c r="Q47" s="253">
        <f t="shared" si="12"/>
        <v>0</v>
      </c>
      <c r="R47" s="253">
        <f t="shared" si="13"/>
        <v>0</v>
      </c>
      <c r="S47" s="253">
        <f t="shared" si="14"/>
        <v>0</v>
      </c>
      <c r="Y47" s="100" t="str">
        <f t="shared" si="15"/>
        <v>Zeitreihe_1</v>
      </c>
    </row>
    <row r="48" spans="1:25" x14ac:dyDescent="0.25">
      <c r="A48" s="16"/>
      <c r="B48" s="120"/>
      <c r="C48" s="33"/>
      <c r="D48" s="16"/>
      <c r="E48" s="16"/>
      <c r="F48" s="16"/>
      <c r="G48" s="16"/>
      <c r="H48" s="16"/>
      <c r="I48" s="15">
        <f>IF(C48&gt;A_Stammdaten!$B$10,0,SUM(D48,E48)-G48)</f>
        <v>0</v>
      </c>
      <c r="J48" s="16"/>
      <c r="K48" s="16">
        <f>IF(AND(A_Stammdaten!$B$10=C48,OR(B48="geleistete Anzahlungen und Anlagen im Bau des Sachanlagevermögens",B48="geleistete Anzahlungen auf immaterielle Vermögensgegenstände",B48="Grundstücke")),0,M48+L48)</f>
        <v>0</v>
      </c>
      <c r="L48" s="99">
        <f t="shared" si="8"/>
        <v>0</v>
      </c>
      <c r="M48" s="99">
        <f>IF(A_Stammdaten!$B$10=2023,D3_WAV!O48,IF(A_Stammdaten!$B$10=2024,D3_WAV!P48, IF(A_Stammdaten!$B$10=2025,D3_WAV!Q48,IF(A_Stammdaten!$B$10=2026,D3_WAV!R48,IF(A_Stammdaten!$B$10=2027,D3_WAV!S48)))))</f>
        <v>0</v>
      </c>
      <c r="N48" s="253">
        <f t="shared" si="9"/>
        <v>0</v>
      </c>
      <c r="O48" s="253">
        <f t="shared" si="10"/>
        <v>0</v>
      </c>
      <c r="P48" s="253">
        <f t="shared" si="11"/>
        <v>0</v>
      </c>
      <c r="Q48" s="253">
        <f t="shared" si="12"/>
        <v>0</v>
      </c>
      <c r="R48" s="253">
        <f t="shared" si="13"/>
        <v>0</v>
      </c>
      <c r="S48" s="253">
        <f t="shared" si="14"/>
        <v>0</v>
      </c>
      <c r="Y48" s="100" t="str">
        <f t="shared" si="15"/>
        <v>Zeitreihe_1</v>
      </c>
    </row>
    <row r="49" spans="1:25" x14ac:dyDescent="0.25">
      <c r="A49" s="16"/>
      <c r="B49" s="120"/>
      <c r="C49" s="33"/>
      <c r="D49" s="16"/>
      <c r="E49" s="16"/>
      <c r="F49" s="16"/>
      <c r="G49" s="16"/>
      <c r="H49" s="16"/>
      <c r="I49" s="15">
        <f>IF(C49&gt;A_Stammdaten!$B$10,0,SUM(D49,E49)-G49)</f>
        <v>0</v>
      </c>
      <c r="J49" s="16"/>
      <c r="K49" s="16">
        <f>IF(AND(A_Stammdaten!$B$10=C49,OR(B49="geleistete Anzahlungen und Anlagen im Bau des Sachanlagevermögens",B49="geleistete Anzahlungen auf immaterielle Vermögensgegenstände",B49="Grundstücke")),0,M49+L49)</f>
        <v>0</v>
      </c>
      <c r="L49" s="99">
        <f t="shared" si="8"/>
        <v>0</v>
      </c>
      <c r="M49" s="99">
        <f>IF(A_Stammdaten!$B$10=2023,D3_WAV!O49,IF(A_Stammdaten!$B$10=2024,D3_WAV!P49, IF(A_Stammdaten!$B$10=2025,D3_WAV!Q49,IF(A_Stammdaten!$B$10=2026,D3_WAV!R49,IF(A_Stammdaten!$B$10=2027,D3_WAV!S49)))))</f>
        <v>0</v>
      </c>
      <c r="N49" s="253">
        <f t="shared" si="9"/>
        <v>0</v>
      </c>
      <c r="O49" s="253">
        <f t="shared" si="10"/>
        <v>0</v>
      </c>
      <c r="P49" s="253">
        <f t="shared" si="11"/>
        <v>0</v>
      </c>
      <c r="Q49" s="253">
        <f t="shared" si="12"/>
        <v>0</v>
      </c>
      <c r="R49" s="253">
        <f t="shared" si="13"/>
        <v>0</v>
      </c>
      <c r="S49" s="253">
        <f t="shared" si="14"/>
        <v>0</v>
      </c>
      <c r="Y49" s="100" t="str">
        <f t="shared" si="15"/>
        <v>Zeitreihe_1</v>
      </c>
    </row>
    <row r="50" spans="1:25" x14ac:dyDescent="0.25">
      <c r="A50" s="16"/>
      <c r="B50" s="120"/>
      <c r="C50" s="33"/>
      <c r="D50" s="16"/>
      <c r="E50" s="16"/>
      <c r="F50" s="16"/>
      <c r="G50" s="16"/>
      <c r="H50" s="16"/>
      <c r="I50" s="15">
        <f>IF(C50&gt;A_Stammdaten!$B$10,0,SUM(D50,E50)-G50)</f>
        <v>0</v>
      </c>
      <c r="J50" s="16"/>
      <c r="K50" s="16">
        <f>IF(AND(A_Stammdaten!$B$10=C50,OR(B50="geleistete Anzahlungen und Anlagen im Bau des Sachanlagevermögens",B50="geleistete Anzahlungen auf immaterielle Vermögensgegenstände",B50="Grundstücke")),0,M50+L50)</f>
        <v>0</v>
      </c>
      <c r="L50" s="99">
        <f t="shared" si="8"/>
        <v>0</v>
      </c>
      <c r="M50" s="99">
        <f>IF(A_Stammdaten!$B$10=2023,D3_WAV!O50,IF(A_Stammdaten!$B$10=2024,D3_WAV!P50, IF(A_Stammdaten!$B$10=2025,D3_WAV!Q50,IF(A_Stammdaten!$B$10=2026,D3_WAV!R50,IF(A_Stammdaten!$B$10=2027,D3_WAV!S50)))))</f>
        <v>0</v>
      </c>
      <c r="N50" s="253">
        <f t="shared" si="9"/>
        <v>0</v>
      </c>
      <c r="O50" s="253">
        <f t="shared" si="10"/>
        <v>0</v>
      </c>
      <c r="P50" s="253">
        <f t="shared" si="11"/>
        <v>0</v>
      </c>
      <c r="Q50" s="253">
        <f t="shared" si="12"/>
        <v>0</v>
      </c>
      <c r="R50" s="253">
        <f t="shared" si="13"/>
        <v>0</v>
      </c>
      <c r="S50" s="253">
        <f t="shared" si="14"/>
        <v>0</v>
      </c>
      <c r="Y50" s="100" t="str">
        <f t="shared" si="15"/>
        <v>Zeitreihe_1</v>
      </c>
    </row>
    <row r="51" spans="1:25" x14ac:dyDescent="0.25">
      <c r="A51" s="16"/>
      <c r="B51" s="120"/>
      <c r="C51" s="33"/>
      <c r="D51" s="16"/>
      <c r="E51" s="16"/>
      <c r="F51" s="16"/>
      <c r="G51" s="16"/>
      <c r="H51" s="16"/>
      <c r="I51" s="15">
        <f>IF(C51&gt;A_Stammdaten!$B$10,0,SUM(D51,E51)-G51)</f>
        <v>0</v>
      </c>
      <c r="J51" s="16"/>
      <c r="K51" s="16">
        <f>IF(AND(A_Stammdaten!$B$10=C51,OR(B51="geleistete Anzahlungen und Anlagen im Bau des Sachanlagevermögens",B51="geleistete Anzahlungen auf immaterielle Vermögensgegenstände",B51="Grundstücke")),0,M51+L51)</f>
        <v>0</v>
      </c>
      <c r="L51" s="99">
        <f t="shared" si="8"/>
        <v>0</v>
      </c>
      <c r="M51" s="99">
        <f>IF(A_Stammdaten!$B$10=2023,D3_WAV!O51,IF(A_Stammdaten!$B$10=2024,D3_WAV!P51, IF(A_Stammdaten!$B$10=2025,D3_WAV!Q51,IF(A_Stammdaten!$B$10=2026,D3_WAV!R51,IF(A_Stammdaten!$B$10=2027,D3_WAV!S51)))))</f>
        <v>0</v>
      </c>
      <c r="N51" s="253">
        <f t="shared" si="9"/>
        <v>0</v>
      </c>
      <c r="O51" s="253">
        <f t="shared" si="10"/>
        <v>0</v>
      </c>
      <c r="P51" s="253">
        <f t="shared" si="11"/>
        <v>0</v>
      </c>
      <c r="Q51" s="253">
        <f t="shared" si="12"/>
        <v>0</v>
      </c>
      <c r="R51" s="253">
        <f t="shared" si="13"/>
        <v>0</v>
      </c>
      <c r="S51" s="253">
        <f t="shared" si="14"/>
        <v>0</v>
      </c>
      <c r="Y51" s="100" t="str">
        <f t="shared" si="15"/>
        <v>Zeitreihe_1</v>
      </c>
    </row>
    <row r="52" spans="1:25" x14ac:dyDescent="0.25">
      <c r="A52" s="16"/>
      <c r="B52" s="120"/>
      <c r="C52" s="33"/>
      <c r="D52" s="16"/>
      <c r="E52" s="16"/>
      <c r="F52" s="16"/>
      <c r="G52" s="16"/>
      <c r="H52" s="16"/>
      <c r="I52" s="15">
        <f>IF(C52&gt;A_Stammdaten!$B$10,0,SUM(D52,E52)-G52)</f>
        <v>0</v>
      </c>
      <c r="J52" s="16"/>
      <c r="K52" s="16">
        <f>IF(AND(A_Stammdaten!$B$10=C52,OR(B52="geleistete Anzahlungen und Anlagen im Bau des Sachanlagevermögens",B52="geleistete Anzahlungen auf immaterielle Vermögensgegenstände",B52="Grundstücke")),0,M52+L52)</f>
        <v>0</v>
      </c>
      <c r="L52" s="99">
        <f t="shared" si="8"/>
        <v>0</v>
      </c>
      <c r="M52" s="99">
        <f>IF(A_Stammdaten!$B$10=2023,D3_WAV!O52,IF(A_Stammdaten!$B$10=2024,D3_WAV!P52, IF(A_Stammdaten!$B$10=2025,D3_WAV!Q52,IF(A_Stammdaten!$B$10=2026,D3_WAV!R52,IF(A_Stammdaten!$B$10=2027,D3_WAV!S52)))))</f>
        <v>0</v>
      </c>
      <c r="N52" s="253">
        <f t="shared" si="9"/>
        <v>0</v>
      </c>
      <c r="O52" s="253">
        <f t="shared" si="10"/>
        <v>0</v>
      </c>
      <c r="P52" s="253">
        <f t="shared" si="11"/>
        <v>0</v>
      </c>
      <c r="Q52" s="253">
        <f t="shared" si="12"/>
        <v>0</v>
      </c>
      <c r="R52" s="253">
        <f t="shared" si="13"/>
        <v>0</v>
      </c>
      <c r="S52" s="253">
        <f t="shared" si="14"/>
        <v>0</v>
      </c>
      <c r="Y52" s="100" t="str">
        <f t="shared" si="15"/>
        <v>Zeitreihe_1</v>
      </c>
    </row>
    <row r="53" spans="1:25" x14ac:dyDescent="0.25">
      <c r="A53" s="16"/>
      <c r="B53" s="120"/>
      <c r="C53" s="33"/>
      <c r="D53" s="16"/>
      <c r="E53" s="16"/>
      <c r="F53" s="16"/>
      <c r="G53" s="16"/>
      <c r="H53" s="16"/>
      <c r="I53" s="15">
        <f>IF(C53&gt;A_Stammdaten!$B$10,0,SUM(D53,E53)-G53)</f>
        <v>0</v>
      </c>
      <c r="J53" s="16"/>
      <c r="K53" s="16">
        <f>IF(AND(A_Stammdaten!$B$10=C53,OR(B53="geleistete Anzahlungen und Anlagen im Bau des Sachanlagevermögens",B53="geleistete Anzahlungen auf immaterielle Vermögensgegenstände",B53="Grundstücke")),0,M53+L53)</f>
        <v>0</v>
      </c>
      <c r="L53" s="99">
        <f t="shared" si="8"/>
        <v>0</v>
      </c>
      <c r="M53" s="99">
        <f>IF(A_Stammdaten!$B$10=2023,D3_WAV!O53,IF(A_Stammdaten!$B$10=2024,D3_WAV!P53, IF(A_Stammdaten!$B$10=2025,D3_WAV!Q53,IF(A_Stammdaten!$B$10=2026,D3_WAV!R53,IF(A_Stammdaten!$B$10=2027,D3_WAV!S53)))))</f>
        <v>0</v>
      </c>
      <c r="N53" s="253">
        <f t="shared" si="9"/>
        <v>0</v>
      </c>
      <c r="O53" s="253">
        <f t="shared" si="10"/>
        <v>0</v>
      </c>
      <c r="P53" s="253">
        <f t="shared" si="11"/>
        <v>0</v>
      </c>
      <c r="Q53" s="253">
        <f t="shared" si="12"/>
        <v>0</v>
      </c>
      <c r="R53" s="253">
        <f t="shared" si="13"/>
        <v>0</v>
      </c>
      <c r="S53" s="253">
        <f t="shared" si="14"/>
        <v>0</v>
      </c>
      <c r="Y53" s="100" t="str">
        <f t="shared" si="15"/>
        <v>Zeitreihe_1</v>
      </c>
    </row>
    <row r="54" spans="1:25" x14ac:dyDescent="0.25">
      <c r="A54" s="16"/>
      <c r="B54" s="120"/>
      <c r="C54" s="33"/>
      <c r="D54" s="16"/>
      <c r="E54" s="16"/>
      <c r="F54" s="16"/>
      <c r="G54" s="16"/>
      <c r="H54" s="16"/>
      <c r="I54" s="15">
        <f>IF(C54&gt;A_Stammdaten!$B$10,0,SUM(D54,E54)-G54)</f>
        <v>0</v>
      </c>
      <c r="J54" s="16"/>
      <c r="K54" s="16">
        <f>IF(AND(A_Stammdaten!$B$10=C54,OR(B54="geleistete Anzahlungen und Anlagen im Bau des Sachanlagevermögens",B54="geleistete Anzahlungen auf immaterielle Vermögensgegenstände",B54="Grundstücke")),0,M54+L54)</f>
        <v>0</v>
      </c>
      <c r="L54" s="99">
        <f t="shared" si="8"/>
        <v>0</v>
      </c>
      <c r="M54" s="99">
        <f>IF(A_Stammdaten!$B$10=2023,D3_WAV!O54,IF(A_Stammdaten!$B$10=2024,D3_WAV!P54, IF(A_Stammdaten!$B$10=2025,D3_WAV!Q54,IF(A_Stammdaten!$B$10=2026,D3_WAV!R54,IF(A_Stammdaten!$B$10=2027,D3_WAV!S54)))))</f>
        <v>0</v>
      </c>
      <c r="N54" s="253">
        <f t="shared" si="9"/>
        <v>0</v>
      </c>
      <c r="O54" s="253">
        <f t="shared" si="10"/>
        <v>0</v>
      </c>
      <c r="P54" s="253">
        <f t="shared" si="11"/>
        <v>0</v>
      </c>
      <c r="Q54" s="253">
        <f t="shared" si="12"/>
        <v>0</v>
      </c>
      <c r="R54" s="253">
        <f t="shared" si="13"/>
        <v>0</v>
      </c>
      <c r="S54" s="253">
        <f t="shared" si="14"/>
        <v>0</v>
      </c>
      <c r="Y54" s="100" t="str">
        <f t="shared" si="15"/>
        <v>Zeitreihe_1</v>
      </c>
    </row>
    <row r="55" spans="1:25" x14ac:dyDescent="0.25">
      <c r="A55" s="16"/>
      <c r="B55" s="120"/>
      <c r="C55" s="33"/>
      <c r="D55" s="16"/>
      <c r="E55" s="16"/>
      <c r="F55" s="16"/>
      <c r="G55" s="16"/>
      <c r="H55" s="16"/>
      <c r="I55" s="15">
        <f>IF(C55&gt;A_Stammdaten!$B$10,0,SUM(D55,E55)-G55)</f>
        <v>0</v>
      </c>
      <c r="J55" s="16"/>
      <c r="K55" s="16">
        <f>IF(AND(A_Stammdaten!$B$10=C55,OR(B55="geleistete Anzahlungen und Anlagen im Bau des Sachanlagevermögens",B55="geleistete Anzahlungen auf immaterielle Vermögensgegenstände",B55="Grundstücke")),0,M55+L55)</f>
        <v>0</v>
      </c>
      <c r="L55" s="99">
        <f t="shared" si="8"/>
        <v>0</v>
      </c>
      <c r="M55" s="99">
        <f>IF(A_Stammdaten!$B$10=2023,D3_WAV!O55,IF(A_Stammdaten!$B$10=2024,D3_WAV!P55, IF(A_Stammdaten!$B$10=2025,D3_WAV!Q55,IF(A_Stammdaten!$B$10=2026,D3_WAV!R55,IF(A_Stammdaten!$B$10=2027,D3_WAV!S55)))))</f>
        <v>0</v>
      </c>
      <c r="N55" s="253">
        <f t="shared" si="9"/>
        <v>0</v>
      </c>
      <c r="O55" s="253">
        <f t="shared" si="10"/>
        <v>0</v>
      </c>
      <c r="P55" s="253">
        <f t="shared" si="11"/>
        <v>0</v>
      </c>
      <c r="Q55" s="253">
        <f t="shared" si="12"/>
        <v>0</v>
      </c>
      <c r="R55" s="253">
        <f t="shared" si="13"/>
        <v>0</v>
      </c>
      <c r="S55" s="253">
        <f t="shared" si="14"/>
        <v>0</v>
      </c>
      <c r="Y55" s="100" t="str">
        <f t="shared" si="15"/>
        <v>Zeitreihe_1</v>
      </c>
    </row>
    <row r="56" spans="1:25" x14ac:dyDescent="0.25">
      <c r="A56" s="16"/>
      <c r="B56" s="120"/>
      <c r="C56" s="33"/>
      <c r="D56" s="16"/>
      <c r="E56" s="16"/>
      <c r="F56" s="16"/>
      <c r="G56" s="16"/>
      <c r="H56" s="16"/>
      <c r="I56" s="15">
        <f>IF(C56&gt;A_Stammdaten!$B$10,0,SUM(D56,E56)-G56)</f>
        <v>0</v>
      </c>
      <c r="J56" s="16"/>
      <c r="K56" s="16">
        <f>IF(AND(A_Stammdaten!$B$10=C56,OR(B56="geleistete Anzahlungen und Anlagen im Bau des Sachanlagevermögens",B56="geleistete Anzahlungen auf immaterielle Vermögensgegenstände",B56="Grundstücke")),0,M56+L56)</f>
        <v>0</v>
      </c>
      <c r="L56" s="99">
        <f t="shared" si="8"/>
        <v>0</v>
      </c>
      <c r="M56" s="99">
        <f>IF(A_Stammdaten!$B$10=2023,D3_WAV!O56,IF(A_Stammdaten!$B$10=2024,D3_WAV!P56, IF(A_Stammdaten!$B$10=2025,D3_WAV!Q56,IF(A_Stammdaten!$B$10=2026,D3_WAV!R56,IF(A_Stammdaten!$B$10=2027,D3_WAV!S56)))))</f>
        <v>0</v>
      </c>
      <c r="N56" s="253">
        <f t="shared" si="9"/>
        <v>0</v>
      </c>
      <c r="O56" s="253">
        <f t="shared" si="10"/>
        <v>0</v>
      </c>
      <c r="P56" s="253">
        <f t="shared" si="11"/>
        <v>0</v>
      </c>
      <c r="Q56" s="253">
        <f t="shared" si="12"/>
        <v>0</v>
      </c>
      <c r="R56" s="253">
        <f t="shared" si="13"/>
        <v>0</v>
      </c>
      <c r="S56" s="253">
        <f t="shared" si="14"/>
        <v>0</v>
      </c>
      <c r="Y56" s="100" t="str">
        <f t="shared" si="15"/>
        <v>Zeitreihe_1</v>
      </c>
    </row>
    <row r="57" spans="1:25" x14ac:dyDescent="0.25">
      <c r="A57" s="16"/>
      <c r="B57" s="120"/>
      <c r="C57" s="33"/>
      <c r="D57" s="16"/>
      <c r="E57" s="16"/>
      <c r="F57" s="16"/>
      <c r="G57" s="16"/>
      <c r="H57" s="16"/>
      <c r="I57" s="15">
        <f>IF(C57&gt;A_Stammdaten!$B$10,0,SUM(D57,E57)-G57)</f>
        <v>0</v>
      </c>
      <c r="J57" s="16"/>
      <c r="K57" s="16">
        <f>IF(AND(A_Stammdaten!$B$10=C57,OR(B57="geleistete Anzahlungen und Anlagen im Bau des Sachanlagevermögens",B57="geleistete Anzahlungen auf immaterielle Vermögensgegenstände",B57="Grundstücke")),0,M57+L57)</f>
        <v>0</v>
      </c>
      <c r="L57" s="99">
        <f t="shared" si="8"/>
        <v>0</v>
      </c>
      <c r="M57" s="99">
        <f>IF(A_Stammdaten!$B$10=2023,D3_WAV!O57,IF(A_Stammdaten!$B$10=2024,D3_WAV!P57, IF(A_Stammdaten!$B$10=2025,D3_WAV!Q57,IF(A_Stammdaten!$B$10=2026,D3_WAV!R57,IF(A_Stammdaten!$B$10=2027,D3_WAV!S57)))))</f>
        <v>0</v>
      </c>
      <c r="N57" s="253">
        <f t="shared" si="9"/>
        <v>0</v>
      </c>
      <c r="O57" s="253">
        <f t="shared" si="10"/>
        <v>0</v>
      </c>
      <c r="P57" s="253">
        <f t="shared" si="11"/>
        <v>0</v>
      </c>
      <c r="Q57" s="253">
        <f t="shared" si="12"/>
        <v>0</v>
      </c>
      <c r="R57" s="253">
        <f t="shared" si="13"/>
        <v>0</v>
      </c>
      <c r="S57" s="253">
        <f t="shared" si="14"/>
        <v>0</v>
      </c>
      <c r="Y57" s="100" t="str">
        <f t="shared" si="15"/>
        <v>Zeitreihe_1</v>
      </c>
    </row>
    <row r="58" spans="1:25" x14ac:dyDescent="0.25">
      <c r="A58" s="16"/>
      <c r="B58" s="120"/>
      <c r="C58" s="33"/>
      <c r="D58" s="16"/>
      <c r="E58" s="16"/>
      <c r="F58" s="16"/>
      <c r="G58" s="16"/>
      <c r="H58" s="16"/>
      <c r="I58" s="15">
        <f>IF(C58&gt;A_Stammdaten!$B$10,0,SUM(D58,E58)-G58)</f>
        <v>0</v>
      </c>
      <c r="J58" s="16"/>
      <c r="K58" s="16">
        <f>IF(AND(A_Stammdaten!$B$10=C58,OR(B58="geleistete Anzahlungen und Anlagen im Bau des Sachanlagevermögens",B58="geleistete Anzahlungen auf immaterielle Vermögensgegenstände",B58="Grundstücke")),0,M58+L58)</f>
        <v>0</v>
      </c>
      <c r="L58" s="99">
        <f t="shared" si="8"/>
        <v>0</v>
      </c>
      <c r="M58" s="99">
        <f>IF(A_Stammdaten!$B$10=2023,D3_WAV!O58,IF(A_Stammdaten!$B$10=2024,D3_WAV!P58, IF(A_Stammdaten!$B$10=2025,D3_WAV!Q58,IF(A_Stammdaten!$B$10=2026,D3_WAV!R58,IF(A_Stammdaten!$B$10=2027,D3_WAV!S58)))))</f>
        <v>0</v>
      </c>
      <c r="N58" s="253">
        <f t="shared" si="9"/>
        <v>0</v>
      </c>
      <c r="O58" s="253">
        <f t="shared" si="10"/>
        <v>0</v>
      </c>
      <c r="P58" s="253">
        <f t="shared" si="11"/>
        <v>0</v>
      </c>
      <c r="Q58" s="253">
        <f t="shared" si="12"/>
        <v>0</v>
      </c>
      <c r="R58" s="253">
        <f t="shared" si="13"/>
        <v>0</v>
      </c>
      <c r="S58" s="253">
        <f t="shared" si="14"/>
        <v>0</v>
      </c>
      <c r="Y58" s="100" t="str">
        <f t="shared" si="15"/>
        <v>Zeitreihe_1</v>
      </c>
    </row>
    <row r="59" spans="1:25" x14ac:dyDescent="0.25">
      <c r="A59" s="16"/>
      <c r="B59" s="120"/>
      <c r="C59" s="33"/>
      <c r="D59" s="16"/>
      <c r="E59" s="16"/>
      <c r="F59" s="16"/>
      <c r="G59" s="16"/>
      <c r="H59" s="16"/>
      <c r="I59" s="15">
        <f>IF(C59&gt;A_Stammdaten!$B$10,0,SUM(D59,E59)-G59)</f>
        <v>0</v>
      </c>
      <c r="J59" s="16"/>
      <c r="K59" s="16">
        <f>IF(AND(A_Stammdaten!$B$10=C59,OR(B59="geleistete Anzahlungen und Anlagen im Bau des Sachanlagevermögens",B59="geleistete Anzahlungen auf immaterielle Vermögensgegenstände",B59="Grundstücke")),0,M59+L59)</f>
        <v>0</v>
      </c>
      <c r="L59" s="99">
        <f t="shared" si="8"/>
        <v>0</v>
      </c>
      <c r="M59" s="99">
        <f>IF(A_Stammdaten!$B$10=2023,D3_WAV!O59,IF(A_Stammdaten!$B$10=2024,D3_WAV!P59, IF(A_Stammdaten!$B$10=2025,D3_WAV!Q59,IF(A_Stammdaten!$B$10=2026,D3_WAV!R59,IF(A_Stammdaten!$B$10=2027,D3_WAV!S59)))))</f>
        <v>0</v>
      </c>
      <c r="N59" s="253">
        <f t="shared" si="9"/>
        <v>0</v>
      </c>
      <c r="O59" s="253">
        <f t="shared" si="10"/>
        <v>0</v>
      </c>
      <c r="P59" s="253">
        <f t="shared" si="11"/>
        <v>0</v>
      </c>
      <c r="Q59" s="253">
        <f t="shared" si="12"/>
        <v>0</v>
      </c>
      <c r="R59" s="253">
        <f t="shared" si="13"/>
        <v>0</v>
      </c>
      <c r="S59" s="253">
        <f t="shared" si="14"/>
        <v>0</v>
      </c>
      <c r="Y59" s="100" t="str">
        <f t="shared" si="15"/>
        <v>Zeitreihe_1</v>
      </c>
    </row>
    <row r="60" spans="1:25" x14ac:dyDescent="0.25">
      <c r="A60" s="16"/>
      <c r="B60" s="120"/>
      <c r="C60" s="33"/>
      <c r="D60" s="16"/>
      <c r="E60" s="16"/>
      <c r="F60" s="16"/>
      <c r="G60" s="16"/>
      <c r="H60" s="16"/>
      <c r="I60" s="15">
        <f>IF(C60&gt;A_Stammdaten!$B$10,0,SUM(D60,E60)-G60)</f>
        <v>0</v>
      </c>
      <c r="J60" s="16"/>
      <c r="K60" s="16">
        <f>IF(AND(A_Stammdaten!$B$10=C60,OR(B60="geleistete Anzahlungen und Anlagen im Bau des Sachanlagevermögens",B60="geleistete Anzahlungen auf immaterielle Vermögensgegenstände",B60="Grundstücke")),0,M60+L60)</f>
        <v>0</v>
      </c>
      <c r="L60" s="99">
        <f t="shared" si="8"/>
        <v>0</v>
      </c>
      <c r="M60" s="99">
        <f>IF(A_Stammdaten!$B$10=2023,D3_WAV!O60,IF(A_Stammdaten!$B$10=2024,D3_WAV!P60, IF(A_Stammdaten!$B$10=2025,D3_WAV!Q60,IF(A_Stammdaten!$B$10=2026,D3_WAV!R60,IF(A_Stammdaten!$B$10=2027,D3_WAV!S60)))))</f>
        <v>0</v>
      </c>
      <c r="N60" s="253">
        <f t="shared" si="9"/>
        <v>0</v>
      </c>
      <c r="O60" s="253">
        <f t="shared" si="10"/>
        <v>0</v>
      </c>
      <c r="P60" s="253">
        <f t="shared" si="11"/>
        <v>0</v>
      </c>
      <c r="Q60" s="253">
        <f t="shared" si="12"/>
        <v>0</v>
      </c>
      <c r="R60" s="253">
        <f t="shared" si="13"/>
        <v>0</v>
      </c>
      <c r="S60" s="253">
        <f t="shared" si="14"/>
        <v>0</v>
      </c>
      <c r="Y60" s="100" t="str">
        <f t="shared" si="15"/>
        <v>Zeitreihe_1</v>
      </c>
    </row>
    <row r="61" spans="1:25" x14ac:dyDescent="0.25">
      <c r="A61" s="16"/>
      <c r="B61" s="120"/>
      <c r="C61" s="33"/>
      <c r="D61" s="16"/>
      <c r="E61" s="16"/>
      <c r="F61" s="16"/>
      <c r="G61" s="16"/>
      <c r="H61" s="16"/>
      <c r="I61" s="15">
        <f>IF(C61&gt;A_Stammdaten!$B$10,0,SUM(D61,E61)-G61)</f>
        <v>0</v>
      </c>
      <c r="J61" s="16"/>
      <c r="K61" s="16">
        <f>IF(AND(A_Stammdaten!$B$10=C61,OR(B61="geleistete Anzahlungen und Anlagen im Bau des Sachanlagevermögens",B61="geleistete Anzahlungen auf immaterielle Vermögensgegenstände",B61="Grundstücke")),0,M61+L61)</f>
        <v>0</v>
      </c>
      <c r="L61" s="99">
        <f t="shared" si="8"/>
        <v>0</v>
      </c>
      <c r="M61" s="99">
        <f>IF(A_Stammdaten!$B$10=2023,D3_WAV!O61,IF(A_Stammdaten!$B$10=2024,D3_WAV!P61, IF(A_Stammdaten!$B$10=2025,D3_WAV!Q61,IF(A_Stammdaten!$B$10=2026,D3_WAV!R61,IF(A_Stammdaten!$B$10=2027,D3_WAV!S61)))))</f>
        <v>0</v>
      </c>
      <c r="N61" s="253">
        <f t="shared" si="9"/>
        <v>0</v>
      </c>
      <c r="O61" s="253">
        <f t="shared" si="10"/>
        <v>0</v>
      </c>
      <c r="P61" s="253">
        <f t="shared" si="11"/>
        <v>0</v>
      </c>
      <c r="Q61" s="253">
        <f t="shared" si="12"/>
        <v>0</v>
      </c>
      <c r="R61" s="253">
        <f t="shared" si="13"/>
        <v>0</v>
      </c>
      <c r="S61" s="253">
        <f t="shared" si="14"/>
        <v>0</v>
      </c>
      <c r="Y61" s="100" t="str">
        <f t="shared" si="15"/>
        <v>Zeitreihe_1</v>
      </c>
    </row>
    <row r="62" spans="1:25" x14ac:dyDescent="0.25">
      <c r="A62" s="16"/>
      <c r="B62" s="120"/>
      <c r="C62" s="33"/>
      <c r="D62" s="16"/>
      <c r="E62" s="16"/>
      <c r="F62" s="16"/>
      <c r="G62" s="16"/>
      <c r="H62" s="16"/>
      <c r="I62" s="15">
        <f>IF(C62&gt;A_Stammdaten!$B$10,0,SUM(D62,E62)-G62)</f>
        <v>0</v>
      </c>
      <c r="J62" s="16"/>
      <c r="K62" s="16">
        <f>IF(AND(A_Stammdaten!$B$10=C62,OR(B62="geleistete Anzahlungen und Anlagen im Bau des Sachanlagevermögens",B62="geleistete Anzahlungen auf immaterielle Vermögensgegenstände",B62="Grundstücke")),0,M62+L62)</f>
        <v>0</v>
      </c>
      <c r="L62" s="99">
        <f t="shared" si="8"/>
        <v>0</v>
      </c>
      <c r="M62" s="99">
        <f>IF(A_Stammdaten!$B$10=2023,D3_WAV!O62,IF(A_Stammdaten!$B$10=2024,D3_WAV!P62, IF(A_Stammdaten!$B$10=2025,D3_WAV!Q62,IF(A_Stammdaten!$B$10=2026,D3_WAV!R62,IF(A_Stammdaten!$B$10=2027,D3_WAV!S62)))))</f>
        <v>0</v>
      </c>
      <c r="N62" s="253">
        <f t="shared" si="9"/>
        <v>0</v>
      </c>
      <c r="O62" s="253">
        <f t="shared" si="10"/>
        <v>0</v>
      </c>
      <c r="P62" s="253">
        <f t="shared" si="11"/>
        <v>0</v>
      </c>
      <c r="Q62" s="253">
        <f t="shared" si="12"/>
        <v>0</v>
      </c>
      <c r="R62" s="253">
        <f t="shared" si="13"/>
        <v>0</v>
      </c>
      <c r="S62" s="253">
        <f t="shared" si="14"/>
        <v>0</v>
      </c>
      <c r="Y62" s="100" t="str">
        <f t="shared" si="15"/>
        <v>Zeitreihe_1</v>
      </c>
    </row>
    <row r="63" spans="1:25" x14ac:dyDescent="0.25">
      <c r="A63" s="16"/>
      <c r="B63" s="120"/>
      <c r="C63" s="33"/>
      <c r="D63" s="16"/>
      <c r="E63" s="16"/>
      <c r="F63" s="16"/>
      <c r="G63" s="16"/>
      <c r="H63" s="16"/>
      <c r="I63" s="15">
        <f>IF(C63&gt;A_Stammdaten!$B$10,0,SUM(D63,E63)-G63)</f>
        <v>0</v>
      </c>
      <c r="J63" s="16"/>
      <c r="K63" s="16">
        <f>IF(AND(A_Stammdaten!$B$10=C63,OR(B63="geleistete Anzahlungen und Anlagen im Bau des Sachanlagevermögens",B63="geleistete Anzahlungen auf immaterielle Vermögensgegenstände",B63="Grundstücke")),0,M63+L63)</f>
        <v>0</v>
      </c>
      <c r="L63" s="99">
        <f t="shared" si="8"/>
        <v>0</v>
      </c>
      <c r="M63" s="99">
        <f>IF(A_Stammdaten!$B$10=2023,D3_WAV!O63,IF(A_Stammdaten!$B$10=2024,D3_WAV!P63, IF(A_Stammdaten!$B$10=2025,D3_WAV!Q63,IF(A_Stammdaten!$B$10=2026,D3_WAV!R63,IF(A_Stammdaten!$B$10=2027,D3_WAV!S63)))))</f>
        <v>0</v>
      </c>
      <c r="N63" s="253">
        <f t="shared" si="9"/>
        <v>0</v>
      </c>
      <c r="O63" s="253">
        <f t="shared" si="10"/>
        <v>0</v>
      </c>
      <c r="P63" s="253">
        <f t="shared" si="11"/>
        <v>0</v>
      </c>
      <c r="Q63" s="253">
        <f t="shared" si="12"/>
        <v>0</v>
      </c>
      <c r="R63" s="253">
        <f t="shared" si="13"/>
        <v>0</v>
      </c>
      <c r="S63" s="253">
        <f t="shared" si="14"/>
        <v>0</v>
      </c>
      <c r="Y63" s="100" t="str">
        <f t="shared" si="15"/>
        <v>Zeitreihe_1</v>
      </c>
    </row>
    <row r="64" spans="1:25" x14ac:dyDescent="0.25">
      <c r="A64" s="16"/>
      <c r="B64" s="120"/>
      <c r="C64" s="33"/>
      <c r="D64" s="16"/>
      <c r="E64" s="16"/>
      <c r="F64" s="16"/>
      <c r="G64" s="16"/>
      <c r="H64" s="16"/>
      <c r="I64" s="15">
        <f>IF(C64&gt;A_Stammdaten!$B$10,0,SUM(D64,E64)-G64)</f>
        <v>0</v>
      </c>
      <c r="J64" s="16"/>
      <c r="K64" s="16">
        <f>IF(AND(A_Stammdaten!$B$10=C64,OR(B64="geleistete Anzahlungen und Anlagen im Bau des Sachanlagevermögens",B64="geleistete Anzahlungen auf immaterielle Vermögensgegenstände",B64="Grundstücke")),0,M64+L64)</f>
        <v>0</v>
      </c>
      <c r="L64" s="99">
        <f t="shared" si="8"/>
        <v>0</v>
      </c>
      <c r="M64" s="99">
        <f>IF(A_Stammdaten!$B$10=2023,D3_WAV!O64,IF(A_Stammdaten!$B$10=2024,D3_WAV!P64, IF(A_Stammdaten!$B$10=2025,D3_WAV!Q64,IF(A_Stammdaten!$B$10=2026,D3_WAV!R64,IF(A_Stammdaten!$B$10=2027,D3_WAV!S64)))))</f>
        <v>0</v>
      </c>
      <c r="N64" s="253">
        <f t="shared" si="9"/>
        <v>0</v>
      </c>
      <c r="O64" s="253">
        <f t="shared" si="10"/>
        <v>0</v>
      </c>
      <c r="P64" s="253">
        <f t="shared" si="11"/>
        <v>0</v>
      </c>
      <c r="Q64" s="253">
        <f t="shared" si="12"/>
        <v>0</v>
      </c>
      <c r="R64" s="253">
        <f t="shared" si="13"/>
        <v>0</v>
      </c>
      <c r="S64" s="253">
        <f t="shared" si="14"/>
        <v>0</v>
      </c>
      <c r="Y64" s="100" t="str">
        <f t="shared" si="15"/>
        <v>Zeitreihe_1</v>
      </c>
    </row>
    <row r="65" spans="1:25" x14ac:dyDescent="0.25">
      <c r="A65" s="16"/>
      <c r="B65" s="120"/>
      <c r="C65" s="33"/>
      <c r="D65" s="16"/>
      <c r="E65" s="16"/>
      <c r="F65" s="16"/>
      <c r="G65" s="16"/>
      <c r="H65" s="16"/>
      <c r="I65" s="15">
        <f>IF(C65&gt;A_Stammdaten!$B$10,0,SUM(D65,E65)-G65)</f>
        <v>0</v>
      </c>
      <c r="J65" s="16"/>
      <c r="K65" s="16">
        <f>IF(AND(A_Stammdaten!$B$10=C65,OR(B65="geleistete Anzahlungen und Anlagen im Bau des Sachanlagevermögens",B65="geleistete Anzahlungen auf immaterielle Vermögensgegenstände",B65="Grundstücke")),0,M65+L65)</f>
        <v>0</v>
      </c>
      <c r="L65" s="99">
        <f t="shared" si="8"/>
        <v>0</v>
      </c>
      <c r="M65" s="99">
        <f>IF(A_Stammdaten!$B$10=2023,D3_WAV!O65,IF(A_Stammdaten!$B$10=2024,D3_WAV!P65, IF(A_Stammdaten!$B$10=2025,D3_WAV!Q65,IF(A_Stammdaten!$B$10=2026,D3_WAV!R65,IF(A_Stammdaten!$B$10=2027,D3_WAV!S65)))))</f>
        <v>0</v>
      </c>
      <c r="N65" s="253">
        <f t="shared" si="9"/>
        <v>0</v>
      </c>
      <c r="O65" s="253">
        <f t="shared" si="10"/>
        <v>0</v>
      </c>
      <c r="P65" s="253">
        <f t="shared" si="11"/>
        <v>0</v>
      </c>
      <c r="Q65" s="253">
        <f t="shared" si="12"/>
        <v>0</v>
      </c>
      <c r="R65" s="253">
        <f t="shared" si="13"/>
        <v>0</v>
      </c>
      <c r="S65" s="253">
        <f t="shared" si="14"/>
        <v>0</v>
      </c>
      <c r="Y65" s="100" t="str">
        <f t="shared" si="15"/>
        <v>Zeitreihe_1</v>
      </c>
    </row>
    <row r="66" spans="1:25" x14ac:dyDescent="0.25">
      <c r="A66" s="16"/>
      <c r="B66" s="120"/>
      <c r="C66" s="33"/>
      <c r="D66" s="16"/>
      <c r="E66" s="16"/>
      <c r="F66" s="16"/>
      <c r="G66" s="16"/>
      <c r="H66" s="16"/>
      <c r="I66" s="15">
        <f>IF(C66&gt;A_Stammdaten!$B$10,0,SUM(D66,E66)-G66)</f>
        <v>0</v>
      </c>
      <c r="J66" s="16"/>
      <c r="K66" s="16">
        <f>IF(AND(A_Stammdaten!$B$10=C66,OR(B66="geleistete Anzahlungen und Anlagen im Bau des Sachanlagevermögens",B66="geleistete Anzahlungen auf immaterielle Vermögensgegenstände",B66="Grundstücke")),0,M66+L66)</f>
        <v>0</v>
      </c>
      <c r="L66" s="99">
        <f t="shared" si="8"/>
        <v>0</v>
      </c>
      <c r="M66" s="99">
        <f>IF(A_Stammdaten!$B$10=2023,D3_WAV!O66,IF(A_Stammdaten!$B$10=2024,D3_WAV!P66, IF(A_Stammdaten!$B$10=2025,D3_WAV!Q66,IF(A_Stammdaten!$B$10=2026,D3_WAV!R66,IF(A_Stammdaten!$B$10=2027,D3_WAV!S66)))))</f>
        <v>0</v>
      </c>
      <c r="N66" s="253">
        <f t="shared" si="9"/>
        <v>0</v>
      </c>
      <c r="O66" s="253">
        <f t="shared" si="10"/>
        <v>0</v>
      </c>
      <c r="P66" s="253">
        <f t="shared" si="11"/>
        <v>0</v>
      </c>
      <c r="Q66" s="253">
        <f t="shared" si="12"/>
        <v>0</v>
      </c>
      <c r="R66" s="253">
        <f t="shared" si="13"/>
        <v>0</v>
      </c>
      <c r="S66" s="253">
        <f t="shared" si="14"/>
        <v>0</v>
      </c>
      <c r="Y66" s="100" t="str">
        <f t="shared" si="15"/>
        <v>Zeitreihe_1</v>
      </c>
    </row>
    <row r="67" spans="1:25" x14ac:dyDescent="0.25">
      <c r="A67" s="16"/>
      <c r="B67" s="120"/>
      <c r="C67" s="33"/>
      <c r="D67" s="16"/>
      <c r="E67" s="16"/>
      <c r="F67" s="16"/>
      <c r="G67" s="16"/>
      <c r="H67" s="16"/>
      <c r="I67" s="15">
        <f>IF(C67&gt;A_Stammdaten!$B$10,0,SUM(D67,E67)-G67)</f>
        <v>0</v>
      </c>
      <c r="J67" s="16"/>
      <c r="K67" s="16">
        <f>IF(AND(A_Stammdaten!$B$10=C67,OR(B67="geleistete Anzahlungen und Anlagen im Bau des Sachanlagevermögens",B67="geleistete Anzahlungen auf immaterielle Vermögensgegenstände",B67="Grundstücke")),0,M67+L67)</f>
        <v>0</v>
      </c>
      <c r="L67" s="99">
        <f t="shared" si="8"/>
        <v>0</v>
      </c>
      <c r="M67" s="99">
        <f>IF(A_Stammdaten!$B$10=2023,D3_WAV!O67,IF(A_Stammdaten!$B$10=2024,D3_WAV!P67, IF(A_Stammdaten!$B$10=2025,D3_WAV!Q67,IF(A_Stammdaten!$B$10=2026,D3_WAV!R67,IF(A_Stammdaten!$B$10=2027,D3_WAV!S67)))))</f>
        <v>0</v>
      </c>
      <c r="N67" s="253">
        <f t="shared" si="9"/>
        <v>0</v>
      </c>
      <c r="O67" s="253">
        <f t="shared" si="10"/>
        <v>0</v>
      </c>
      <c r="P67" s="253">
        <f t="shared" si="11"/>
        <v>0</v>
      </c>
      <c r="Q67" s="253">
        <f t="shared" si="12"/>
        <v>0</v>
      </c>
      <c r="R67" s="253">
        <f t="shared" si="13"/>
        <v>0</v>
      </c>
      <c r="S67" s="253">
        <f t="shared" si="14"/>
        <v>0</v>
      </c>
      <c r="Y67" s="100" t="str">
        <f t="shared" si="15"/>
        <v>Zeitreihe_1</v>
      </c>
    </row>
    <row r="68" spans="1:25" x14ac:dyDescent="0.25">
      <c r="A68" s="16"/>
      <c r="B68" s="120"/>
      <c r="C68" s="33"/>
      <c r="D68" s="16"/>
      <c r="E68" s="16"/>
      <c r="F68" s="16"/>
      <c r="G68" s="16"/>
      <c r="H68" s="16"/>
      <c r="I68" s="15">
        <f>IF(C68&gt;A_Stammdaten!$B$10,0,SUM(D68,E68)-G68)</f>
        <v>0</v>
      </c>
      <c r="J68" s="16"/>
      <c r="K68" s="16">
        <f>IF(AND(A_Stammdaten!$B$10=C68,OR(B68="geleistete Anzahlungen und Anlagen im Bau des Sachanlagevermögens",B68="geleistete Anzahlungen auf immaterielle Vermögensgegenstände",B68="Grundstücke")),0,M68+L68)</f>
        <v>0</v>
      </c>
      <c r="L68" s="99">
        <f t="shared" si="8"/>
        <v>0</v>
      </c>
      <c r="M68" s="99">
        <f>IF(A_Stammdaten!$B$10=2023,D3_WAV!O68,IF(A_Stammdaten!$B$10=2024,D3_WAV!P68, IF(A_Stammdaten!$B$10=2025,D3_WAV!Q68,IF(A_Stammdaten!$B$10=2026,D3_WAV!R68,IF(A_Stammdaten!$B$10=2027,D3_WAV!S68)))))</f>
        <v>0</v>
      </c>
      <c r="N68" s="253">
        <f t="shared" si="9"/>
        <v>0</v>
      </c>
      <c r="O68" s="253">
        <f t="shared" si="10"/>
        <v>0</v>
      </c>
      <c r="P68" s="253">
        <f t="shared" si="11"/>
        <v>0</v>
      </c>
      <c r="Q68" s="253">
        <f t="shared" si="12"/>
        <v>0</v>
      </c>
      <c r="R68" s="253">
        <f t="shared" si="13"/>
        <v>0</v>
      </c>
      <c r="S68" s="253">
        <f t="shared" si="14"/>
        <v>0</v>
      </c>
      <c r="Y68" s="100" t="str">
        <f t="shared" si="15"/>
        <v>Zeitreihe_1</v>
      </c>
    </row>
    <row r="69" spans="1:25" x14ac:dyDescent="0.25">
      <c r="A69" s="16"/>
      <c r="B69" s="120"/>
      <c r="C69" s="33"/>
      <c r="D69" s="16"/>
      <c r="E69" s="16"/>
      <c r="F69" s="16"/>
      <c r="G69" s="16"/>
      <c r="H69" s="16"/>
      <c r="I69" s="15">
        <f>IF(C69&gt;A_Stammdaten!$B$10,0,SUM(D69,E69)-G69)</f>
        <v>0</v>
      </c>
      <c r="J69" s="16"/>
      <c r="K69" s="16">
        <f>IF(AND(A_Stammdaten!$B$10=C69,OR(B69="geleistete Anzahlungen und Anlagen im Bau des Sachanlagevermögens",B69="geleistete Anzahlungen auf immaterielle Vermögensgegenstände",B69="Grundstücke")),0,M69+L69)</f>
        <v>0</v>
      </c>
      <c r="L69" s="99">
        <f t="shared" si="8"/>
        <v>0</v>
      </c>
      <c r="M69" s="99">
        <f>IF(A_Stammdaten!$B$10=2023,D3_WAV!O69,IF(A_Stammdaten!$B$10=2024,D3_WAV!P69, IF(A_Stammdaten!$B$10=2025,D3_WAV!Q69,IF(A_Stammdaten!$B$10=2026,D3_WAV!R69,IF(A_Stammdaten!$B$10=2027,D3_WAV!S69)))))</f>
        <v>0</v>
      </c>
      <c r="N69" s="253">
        <f t="shared" si="9"/>
        <v>0</v>
      </c>
      <c r="O69" s="253">
        <f t="shared" si="10"/>
        <v>0</v>
      </c>
      <c r="P69" s="253">
        <f t="shared" si="11"/>
        <v>0</v>
      </c>
      <c r="Q69" s="253">
        <f t="shared" si="12"/>
        <v>0</v>
      </c>
      <c r="R69" s="253">
        <f t="shared" si="13"/>
        <v>0</v>
      </c>
      <c r="S69" s="253">
        <f t="shared" si="14"/>
        <v>0</v>
      </c>
      <c r="Y69" s="100" t="str">
        <f t="shared" si="15"/>
        <v>Zeitreihe_1</v>
      </c>
    </row>
    <row r="70" spans="1:25" x14ac:dyDescent="0.25">
      <c r="A70" s="16"/>
      <c r="B70" s="120"/>
      <c r="C70" s="33"/>
      <c r="D70" s="16"/>
      <c r="E70" s="16"/>
      <c r="F70" s="16"/>
      <c r="G70" s="16"/>
      <c r="H70" s="16"/>
      <c r="I70" s="15">
        <f>IF(C70&gt;A_Stammdaten!$B$10,0,SUM(D70,E70)-G70)</f>
        <v>0</v>
      </c>
      <c r="J70" s="16"/>
      <c r="K70" s="16">
        <f>IF(AND(A_Stammdaten!$B$10=C70,OR(B70="geleistete Anzahlungen und Anlagen im Bau des Sachanlagevermögens",B70="geleistete Anzahlungen auf immaterielle Vermögensgegenstände",B70="Grundstücke")),0,M70+L70)</f>
        <v>0</v>
      </c>
      <c r="L70" s="99">
        <f t="shared" si="8"/>
        <v>0</v>
      </c>
      <c r="M70" s="99">
        <f>IF(A_Stammdaten!$B$10=2023,D3_WAV!O70,IF(A_Stammdaten!$B$10=2024,D3_WAV!P70, IF(A_Stammdaten!$B$10=2025,D3_WAV!Q70,IF(A_Stammdaten!$B$10=2026,D3_WAV!R70,IF(A_Stammdaten!$B$10=2027,D3_WAV!S70)))))</f>
        <v>0</v>
      </c>
      <c r="N70" s="253">
        <f t="shared" ref="N70:N105" si="16">IF(AND($J70&lt;&gt;"",$J70&lt;&gt;0),IF(($J70-(N$5-$C70))&gt;0,($I70/$J70),0),0)</f>
        <v>0</v>
      </c>
      <c r="O70" s="253">
        <f t="shared" ref="O70:O105" si="17">IF($C70&gt;$O$5,0,IF(AND($J70&lt;&gt;"",$J70&lt;&gt;0),IF(($J70-(O$5-$C70))&gt;0,($J70-(O$5-$C70)-1)*($I70/$J70),0),$I70))</f>
        <v>0</v>
      </c>
      <c r="P70" s="253">
        <f t="shared" ref="P70:P105" si="18">IF($C70&gt;$P$5,0,IF(AND($J70&lt;&gt;"",$J70&lt;&gt;0),IF(($J70-(P$5-$C70))&gt;0,($J70-(P$5-$C70)-1)*($I70/$J70),0),$I70))</f>
        <v>0</v>
      </c>
      <c r="Q70" s="253">
        <f t="shared" ref="Q70:Q105" si="19">IF($C70&gt;$Q$5,0,IF(AND($J70&lt;&gt;"",$J70&lt;&gt;0),IF(($J70-(Q$5-$C70))&gt;0,($J70-(Q$5-$C70)-1)*($I70/$J70),0),$I70))</f>
        <v>0</v>
      </c>
      <c r="R70" s="253">
        <f t="shared" ref="R70:R105" si="20">IF($C70&gt;$R$5,0,IF(AND($J70&lt;&gt;"",$J70&lt;&gt;0),IF(($J70-(R$5-$C70))&gt;0,($J70-(R$5-$C70)-1)*($I70/$J70),0),$I70))</f>
        <v>0</v>
      </c>
      <c r="S70" s="253">
        <f t="shared" ref="S70:S105" si="21">IF($C70&gt;$S$5,0,IF(AND($J70&lt;&gt;"",$J70&lt;&gt;0),IF(($J70-(S$5-$C70))&gt;0,($J70-(S$5-$C70)-1)*($I70/$J70),0),$I70))</f>
        <v>0</v>
      </c>
      <c r="Y70" s="100" t="str">
        <f t="shared" ref="Y70:Y105" si="22">IF(OR(TRIM(B70)="geleistete Anzahlungen und Anlagen im Bau des Sachanlagevermögens",TRIM(B70)="geleistete Anzahlungen auf immaterielle Vermögensgegenstände"),"Zeitreihe_2","Zeitreihe_1")</f>
        <v>Zeitreihe_1</v>
      </c>
    </row>
    <row r="71" spans="1:25" x14ac:dyDescent="0.25">
      <c r="A71" s="16"/>
      <c r="B71" s="120"/>
      <c r="C71" s="33"/>
      <c r="D71" s="16"/>
      <c r="E71" s="16"/>
      <c r="F71" s="16"/>
      <c r="G71" s="16"/>
      <c r="H71" s="16"/>
      <c r="I71" s="15">
        <f>IF(C71&gt;A_Stammdaten!$B$10,0,SUM(D71,E71)-G71)</f>
        <v>0</v>
      </c>
      <c r="J71" s="16"/>
      <c r="K71" s="16">
        <f>IF(AND(A_Stammdaten!$B$10=C71,OR(B71="geleistete Anzahlungen und Anlagen im Bau des Sachanlagevermögens",B71="geleistete Anzahlungen auf immaterielle Vermögensgegenstände",B71="Grundstücke")),0,M71+L71)</f>
        <v>0</v>
      </c>
      <c r="L71" s="99">
        <f t="shared" si="8"/>
        <v>0</v>
      </c>
      <c r="M71" s="99">
        <f>IF(A_Stammdaten!$B$10=2023,D3_WAV!O71,IF(A_Stammdaten!$B$10=2024,D3_WAV!P71, IF(A_Stammdaten!$B$10=2025,D3_WAV!Q71,IF(A_Stammdaten!$B$10=2026,D3_WAV!R71,IF(A_Stammdaten!$B$10=2027,D3_WAV!S71)))))</f>
        <v>0</v>
      </c>
      <c r="N71" s="253">
        <f t="shared" si="16"/>
        <v>0</v>
      </c>
      <c r="O71" s="253">
        <f t="shared" si="17"/>
        <v>0</v>
      </c>
      <c r="P71" s="253">
        <f t="shared" si="18"/>
        <v>0</v>
      </c>
      <c r="Q71" s="253">
        <f t="shared" si="19"/>
        <v>0</v>
      </c>
      <c r="R71" s="253">
        <f t="shared" si="20"/>
        <v>0</v>
      </c>
      <c r="S71" s="253">
        <f t="shared" si="21"/>
        <v>0</v>
      </c>
      <c r="Y71" s="100" t="str">
        <f t="shared" si="22"/>
        <v>Zeitreihe_1</v>
      </c>
    </row>
    <row r="72" spans="1:25" x14ac:dyDescent="0.25">
      <c r="A72" s="16"/>
      <c r="B72" s="120"/>
      <c r="C72" s="33"/>
      <c r="D72" s="16"/>
      <c r="E72" s="16"/>
      <c r="F72" s="16"/>
      <c r="G72" s="16"/>
      <c r="H72" s="16"/>
      <c r="I72" s="15">
        <f>IF(C72&gt;A_Stammdaten!$B$10,0,SUM(D72,E72)-G72)</f>
        <v>0</v>
      </c>
      <c r="J72" s="16"/>
      <c r="K72" s="16">
        <f>IF(AND(A_Stammdaten!$B$10=C72,OR(B72="geleistete Anzahlungen und Anlagen im Bau des Sachanlagevermögens",B72="geleistete Anzahlungen auf immaterielle Vermögensgegenstände",B72="Grundstücke")),0,M72+L72)</f>
        <v>0</v>
      </c>
      <c r="L72" s="99">
        <f t="shared" si="8"/>
        <v>0</v>
      </c>
      <c r="M72" s="99">
        <f>IF(A_Stammdaten!$B$10=2023,D3_WAV!O72,IF(A_Stammdaten!$B$10=2024,D3_WAV!P72, IF(A_Stammdaten!$B$10=2025,D3_WAV!Q72,IF(A_Stammdaten!$B$10=2026,D3_WAV!R72,IF(A_Stammdaten!$B$10=2027,D3_WAV!S72)))))</f>
        <v>0</v>
      </c>
      <c r="N72" s="253">
        <f t="shared" si="16"/>
        <v>0</v>
      </c>
      <c r="O72" s="253">
        <f t="shared" si="17"/>
        <v>0</v>
      </c>
      <c r="P72" s="253">
        <f t="shared" si="18"/>
        <v>0</v>
      </c>
      <c r="Q72" s="253">
        <f t="shared" si="19"/>
        <v>0</v>
      </c>
      <c r="R72" s="253">
        <f t="shared" si="20"/>
        <v>0</v>
      </c>
      <c r="S72" s="253">
        <f t="shared" si="21"/>
        <v>0</v>
      </c>
      <c r="Y72" s="100" t="str">
        <f t="shared" si="22"/>
        <v>Zeitreihe_1</v>
      </c>
    </row>
    <row r="73" spans="1:25" x14ac:dyDescent="0.25">
      <c r="A73" s="16"/>
      <c r="B73" s="120"/>
      <c r="C73" s="33"/>
      <c r="D73" s="16"/>
      <c r="E73" s="16"/>
      <c r="F73" s="16"/>
      <c r="G73" s="16"/>
      <c r="H73" s="16"/>
      <c r="I73" s="15">
        <f>IF(C73&gt;A_Stammdaten!$B$10,0,SUM(D73,E73)-G73)</f>
        <v>0</v>
      </c>
      <c r="J73" s="16"/>
      <c r="K73" s="16">
        <f>IF(AND(A_Stammdaten!$B$10=C73,OR(B73="geleistete Anzahlungen und Anlagen im Bau des Sachanlagevermögens",B73="geleistete Anzahlungen auf immaterielle Vermögensgegenstände",B73="Grundstücke")),0,M73+L73)</f>
        <v>0</v>
      </c>
      <c r="L73" s="99">
        <f t="shared" si="8"/>
        <v>0</v>
      </c>
      <c r="M73" s="99">
        <f>IF(A_Stammdaten!$B$10=2023,D3_WAV!O73,IF(A_Stammdaten!$B$10=2024,D3_WAV!P73, IF(A_Stammdaten!$B$10=2025,D3_WAV!Q73,IF(A_Stammdaten!$B$10=2026,D3_WAV!R73,IF(A_Stammdaten!$B$10=2027,D3_WAV!S73)))))</f>
        <v>0</v>
      </c>
      <c r="N73" s="253">
        <f t="shared" si="16"/>
        <v>0</v>
      </c>
      <c r="O73" s="253">
        <f t="shared" si="17"/>
        <v>0</v>
      </c>
      <c r="P73" s="253">
        <f t="shared" si="18"/>
        <v>0</v>
      </c>
      <c r="Q73" s="253">
        <f t="shared" si="19"/>
        <v>0</v>
      </c>
      <c r="R73" s="253">
        <f t="shared" si="20"/>
        <v>0</v>
      </c>
      <c r="S73" s="253">
        <f t="shared" si="21"/>
        <v>0</v>
      </c>
      <c r="Y73" s="100" t="str">
        <f t="shared" si="22"/>
        <v>Zeitreihe_1</v>
      </c>
    </row>
    <row r="74" spans="1:25" x14ac:dyDescent="0.25">
      <c r="A74" s="16"/>
      <c r="B74" s="120"/>
      <c r="C74" s="33"/>
      <c r="D74" s="16"/>
      <c r="E74" s="16"/>
      <c r="F74" s="16"/>
      <c r="G74" s="16"/>
      <c r="H74" s="16"/>
      <c r="I74" s="15">
        <f>IF(C74&gt;A_Stammdaten!$B$10,0,SUM(D74,E74)-G74)</f>
        <v>0</v>
      </c>
      <c r="J74" s="16"/>
      <c r="K74" s="16">
        <f>IF(AND(A_Stammdaten!$B$10=C74,OR(B74="geleistete Anzahlungen und Anlagen im Bau des Sachanlagevermögens",B74="geleistete Anzahlungen auf immaterielle Vermögensgegenstände",B74="Grundstücke")),0,M74+L74)</f>
        <v>0</v>
      </c>
      <c r="L74" s="99">
        <f t="shared" si="8"/>
        <v>0</v>
      </c>
      <c r="M74" s="99">
        <f>IF(A_Stammdaten!$B$10=2023,D3_WAV!O74,IF(A_Stammdaten!$B$10=2024,D3_WAV!P74, IF(A_Stammdaten!$B$10=2025,D3_WAV!Q74,IF(A_Stammdaten!$B$10=2026,D3_WAV!R74,IF(A_Stammdaten!$B$10=2027,D3_WAV!S74)))))</f>
        <v>0</v>
      </c>
      <c r="N74" s="253">
        <f t="shared" si="16"/>
        <v>0</v>
      </c>
      <c r="O74" s="253">
        <f t="shared" si="17"/>
        <v>0</v>
      </c>
      <c r="P74" s="253">
        <f t="shared" si="18"/>
        <v>0</v>
      </c>
      <c r="Q74" s="253">
        <f t="shared" si="19"/>
        <v>0</v>
      </c>
      <c r="R74" s="253">
        <f t="shared" si="20"/>
        <v>0</v>
      </c>
      <c r="S74" s="253">
        <f t="shared" si="21"/>
        <v>0</v>
      </c>
      <c r="Y74" s="100" t="str">
        <f t="shared" si="22"/>
        <v>Zeitreihe_1</v>
      </c>
    </row>
    <row r="75" spans="1:25" x14ac:dyDescent="0.25">
      <c r="A75" s="16"/>
      <c r="B75" s="120"/>
      <c r="C75" s="33"/>
      <c r="D75" s="16"/>
      <c r="E75" s="16"/>
      <c r="F75" s="16"/>
      <c r="G75" s="16"/>
      <c r="H75" s="16"/>
      <c r="I75" s="15">
        <f>IF(C75&gt;A_Stammdaten!$B$10,0,SUM(D75,E75)-G75)</f>
        <v>0</v>
      </c>
      <c r="J75" s="16"/>
      <c r="K75" s="16">
        <f>IF(AND(A_Stammdaten!$B$10=C75,OR(B75="geleistete Anzahlungen und Anlagen im Bau des Sachanlagevermögens",B75="geleistete Anzahlungen auf immaterielle Vermögensgegenstände",B75="Grundstücke")),0,M75+L75)</f>
        <v>0</v>
      </c>
      <c r="L75" s="99">
        <f t="shared" si="8"/>
        <v>0</v>
      </c>
      <c r="M75" s="99">
        <f>IF(A_Stammdaten!$B$10=2023,D3_WAV!O75,IF(A_Stammdaten!$B$10=2024,D3_WAV!P75, IF(A_Stammdaten!$B$10=2025,D3_WAV!Q75,IF(A_Stammdaten!$B$10=2026,D3_WAV!R75,IF(A_Stammdaten!$B$10=2027,D3_WAV!S75)))))</f>
        <v>0</v>
      </c>
      <c r="N75" s="253">
        <f t="shared" si="16"/>
        <v>0</v>
      </c>
      <c r="O75" s="253">
        <f t="shared" si="17"/>
        <v>0</v>
      </c>
      <c r="P75" s="253">
        <f t="shared" si="18"/>
        <v>0</v>
      </c>
      <c r="Q75" s="253">
        <f t="shared" si="19"/>
        <v>0</v>
      </c>
      <c r="R75" s="253">
        <f t="shared" si="20"/>
        <v>0</v>
      </c>
      <c r="S75" s="253">
        <f t="shared" si="21"/>
        <v>0</v>
      </c>
      <c r="Y75" s="100" t="str">
        <f t="shared" si="22"/>
        <v>Zeitreihe_1</v>
      </c>
    </row>
    <row r="76" spans="1:25" x14ac:dyDescent="0.25">
      <c r="A76" s="16"/>
      <c r="B76" s="120"/>
      <c r="C76" s="33"/>
      <c r="D76" s="16"/>
      <c r="E76" s="16"/>
      <c r="F76" s="16"/>
      <c r="G76" s="16"/>
      <c r="H76" s="16"/>
      <c r="I76" s="15">
        <f>IF(C76&gt;A_Stammdaten!$B$10,0,SUM(D76,E76)-G76)</f>
        <v>0</v>
      </c>
      <c r="J76" s="16"/>
      <c r="K76" s="16">
        <f>IF(AND(A_Stammdaten!$B$10=C76,OR(B76="geleistete Anzahlungen und Anlagen im Bau des Sachanlagevermögens",B76="geleistete Anzahlungen auf immaterielle Vermögensgegenstände",B76="Grundstücke")),0,M76+L76)</f>
        <v>0</v>
      </c>
      <c r="L76" s="99">
        <f t="shared" ref="L76:L105" si="23">N76</f>
        <v>0</v>
      </c>
      <c r="M76" s="99">
        <f>IF(A_Stammdaten!$B$10=2023,D3_WAV!O76,IF(A_Stammdaten!$B$10=2024,D3_WAV!P76, IF(A_Stammdaten!$B$10=2025,D3_WAV!Q76,IF(A_Stammdaten!$B$10=2026,D3_WAV!R76,IF(A_Stammdaten!$B$10=2027,D3_WAV!S76)))))</f>
        <v>0</v>
      </c>
      <c r="N76" s="253">
        <f t="shared" si="16"/>
        <v>0</v>
      </c>
      <c r="O76" s="253">
        <f t="shared" si="17"/>
        <v>0</v>
      </c>
      <c r="P76" s="253">
        <f t="shared" si="18"/>
        <v>0</v>
      </c>
      <c r="Q76" s="253">
        <f t="shared" si="19"/>
        <v>0</v>
      </c>
      <c r="R76" s="253">
        <f t="shared" si="20"/>
        <v>0</v>
      </c>
      <c r="S76" s="253">
        <f t="shared" si="21"/>
        <v>0</v>
      </c>
      <c r="Y76" s="100" t="str">
        <f t="shared" si="22"/>
        <v>Zeitreihe_1</v>
      </c>
    </row>
    <row r="77" spans="1:25" x14ac:dyDescent="0.25">
      <c r="A77" s="16"/>
      <c r="B77" s="120"/>
      <c r="C77" s="33"/>
      <c r="D77" s="16"/>
      <c r="E77" s="16"/>
      <c r="F77" s="16"/>
      <c r="G77" s="16"/>
      <c r="H77" s="16"/>
      <c r="I77" s="15">
        <f>IF(C77&gt;A_Stammdaten!$B$10,0,SUM(D77,E77)-G77)</f>
        <v>0</v>
      </c>
      <c r="J77" s="16"/>
      <c r="K77" s="16">
        <f>IF(AND(A_Stammdaten!$B$10=C77,OR(B77="geleistete Anzahlungen und Anlagen im Bau des Sachanlagevermögens",B77="geleistete Anzahlungen auf immaterielle Vermögensgegenstände",B77="Grundstücke")),0,M77+L77)</f>
        <v>0</v>
      </c>
      <c r="L77" s="99">
        <f t="shared" si="23"/>
        <v>0</v>
      </c>
      <c r="M77" s="99">
        <f>IF(A_Stammdaten!$B$10=2023,D3_WAV!O77,IF(A_Stammdaten!$B$10=2024,D3_WAV!P77, IF(A_Stammdaten!$B$10=2025,D3_WAV!Q77,IF(A_Stammdaten!$B$10=2026,D3_WAV!R77,IF(A_Stammdaten!$B$10=2027,D3_WAV!S77)))))</f>
        <v>0</v>
      </c>
      <c r="N77" s="253">
        <f t="shared" si="16"/>
        <v>0</v>
      </c>
      <c r="O77" s="253">
        <f t="shared" si="17"/>
        <v>0</v>
      </c>
      <c r="P77" s="253">
        <f t="shared" si="18"/>
        <v>0</v>
      </c>
      <c r="Q77" s="253">
        <f t="shared" si="19"/>
        <v>0</v>
      </c>
      <c r="R77" s="253">
        <f t="shared" si="20"/>
        <v>0</v>
      </c>
      <c r="S77" s="253">
        <f t="shared" si="21"/>
        <v>0</v>
      </c>
      <c r="Y77" s="100" t="str">
        <f t="shared" si="22"/>
        <v>Zeitreihe_1</v>
      </c>
    </row>
    <row r="78" spans="1:25" x14ac:dyDescent="0.25">
      <c r="A78" s="16"/>
      <c r="B78" s="120"/>
      <c r="C78" s="33"/>
      <c r="D78" s="16"/>
      <c r="E78" s="16"/>
      <c r="F78" s="16"/>
      <c r="G78" s="16"/>
      <c r="H78" s="16"/>
      <c r="I78" s="15">
        <f>IF(C78&gt;A_Stammdaten!$B$10,0,SUM(D78,E78)-G78)</f>
        <v>0</v>
      </c>
      <c r="J78" s="16"/>
      <c r="K78" s="16">
        <f>IF(AND(A_Stammdaten!$B$10=C78,OR(B78="geleistete Anzahlungen und Anlagen im Bau des Sachanlagevermögens",B78="geleistete Anzahlungen auf immaterielle Vermögensgegenstände",B78="Grundstücke")),0,M78+L78)</f>
        <v>0</v>
      </c>
      <c r="L78" s="99">
        <f t="shared" si="23"/>
        <v>0</v>
      </c>
      <c r="M78" s="99">
        <f>IF(A_Stammdaten!$B$10=2023,D3_WAV!O78,IF(A_Stammdaten!$B$10=2024,D3_WAV!P78, IF(A_Stammdaten!$B$10=2025,D3_WAV!Q78,IF(A_Stammdaten!$B$10=2026,D3_WAV!R78,IF(A_Stammdaten!$B$10=2027,D3_WAV!S78)))))</f>
        <v>0</v>
      </c>
      <c r="N78" s="253">
        <f t="shared" si="16"/>
        <v>0</v>
      </c>
      <c r="O78" s="253">
        <f t="shared" si="17"/>
        <v>0</v>
      </c>
      <c r="P78" s="253">
        <f t="shared" si="18"/>
        <v>0</v>
      </c>
      <c r="Q78" s="253">
        <f t="shared" si="19"/>
        <v>0</v>
      </c>
      <c r="R78" s="253">
        <f t="shared" si="20"/>
        <v>0</v>
      </c>
      <c r="S78" s="253">
        <f t="shared" si="21"/>
        <v>0</v>
      </c>
      <c r="Y78" s="100" t="str">
        <f t="shared" si="22"/>
        <v>Zeitreihe_1</v>
      </c>
    </row>
    <row r="79" spans="1:25" x14ac:dyDescent="0.25">
      <c r="A79" s="16"/>
      <c r="B79" s="120"/>
      <c r="C79" s="33"/>
      <c r="D79" s="16"/>
      <c r="E79" s="16"/>
      <c r="F79" s="16"/>
      <c r="G79" s="16"/>
      <c r="H79" s="16"/>
      <c r="I79" s="15">
        <f>IF(C79&gt;A_Stammdaten!$B$10,0,SUM(D79,E79)-G79)</f>
        <v>0</v>
      </c>
      <c r="J79" s="16"/>
      <c r="K79" s="16">
        <f>IF(AND(A_Stammdaten!$B$10=C79,OR(B79="geleistete Anzahlungen und Anlagen im Bau des Sachanlagevermögens",B79="geleistete Anzahlungen auf immaterielle Vermögensgegenstände",B79="Grundstücke")),0,M79+L79)</f>
        <v>0</v>
      </c>
      <c r="L79" s="99">
        <f t="shared" si="23"/>
        <v>0</v>
      </c>
      <c r="M79" s="99">
        <f>IF(A_Stammdaten!$B$10=2023,D3_WAV!O79,IF(A_Stammdaten!$B$10=2024,D3_WAV!P79, IF(A_Stammdaten!$B$10=2025,D3_WAV!Q79,IF(A_Stammdaten!$B$10=2026,D3_WAV!R79,IF(A_Stammdaten!$B$10=2027,D3_WAV!S79)))))</f>
        <v>0</v>
      </c>
      <c r="N79" s="253">
        <f t="shared" si="16"/>
        <v>0</v>
      </c>
      <c r="O79" s="253">
        <f t="shared" si="17"/>
        <v>0</v>
      </c>
      <c r="P79" s="253">
        <f t="shared" si="18"/>
        <v>0</v>
      </c>
      <c r="Q79" s="253">
        <f t="shared" si="19"/>
        <v>0</v>
      </c>
      <c r="R79" s="253">
        <f t="shared" si="20"/>
        <v>0</v>
      </c>
      <c r="S79" s="253">
        <f t="shared" si="21"/>
        <v>0</v>
      </c>
      <c r="Y79" s="100" t="str">
        <f t="shared" si="22"/>
        <v>Zeitreihe_1</v>
      </c>
    </row>
    <row r="80" spans="1:25" x14ac:dyDescent="0.25">
      <c r="A80" s="16"/>
      <c r="B80" s="120"/>
      <c r="C80" s="33"/>
      <c r="D80" s="16"/>
      <c r="E80" s="16"/>
      <c r="F80" s="16"/>
      <c r="G80" s="16"/>
      <c r="H80" s="16"/>
      <c r="I80" s="15">
        <f>IF(C80&gt;A_Stammdaten!$B$10,0,SUM(D80,E80)-G80)</f>
        <v>0</v>
      </c>
      <c r="J80" s="16"/>
      <c r="K80" s="16">
        <f>IF(AND(A_Stammdaten!$B$10=C80,OR(B80="geleistete Anzahlungen und Anlagen im Bau des Sachanlagevermögens",B80="geleistete Anzahlungen auf immaterielle Vermögensgegenstände",B80="Grundstücke")),0,M80+L80)</f>
        <v>0</v>
      </c>
      <c r="L80" s="99">
        <f t="shared" si="23"/>
        <v>0</v>
      </c>
      <c r="M80" s="99">
        <f>IF(A_Stammdaten!$B$10=2023,D3_WAV!O80,IF(A_Stammdaten!$B$10=2024,D3_WAV!P80, IF(A_Stammdaten!$B$10=2025,D3_WAV!Q80,IF(A_Stammdaten!$B$10=2026,D3_WAV!R80,IF(A_Stammdaten!$B$10=2027,D3_WAV!S80)))))</f>
        <v>0</v>
      </c>
      <c r="N80" s="253">
        <f t="shared" si="16"/>
        <v>0</v>
      </c>
      <c r="O80" s="253">
        <f t="shared" si="17"/>
        <v>0</v>
      </c>
      <c r="P80" s="253">
        <f t="shared" si="18"/>
        <v>0</v>
      </c>
      <c r="Q80" s="253">
        <f t="shared" si="19"/>
        <v>0</v>
      </c>
      <c r="R80" s="253">
        <f t="shared" si="20"/>
        <v>0</v>
      </c>
      <c r="S80" s="253">
        <f t="shared" si="21"/>
        <v>0</v>
      </c>
      <c r="Y80" s="100" t="str">
        <f t="shared" si="22"/>
        <v>Zeitreihe_1</v>
      </c>
    </row>
    <row r="81" spans="1:25" x14ac:dyDescent="0.25">
      <c r="A81" s="16"/>
      <c r="B81" s="120"/>
      <c r="C81" s="33"/>
      <c r="D81" s="16"/>
      <c r="E81" s="16"/>
      <c r="F81" s="16"/>
      <c r="G81" s="16"/>
      <c r="H81" s="16"/>
      <c r="I81" s="15">
        <f>IF(C81&gt;A_Stammdaten!$B$10,0,SUM(D81,E81)-G81)</f>
        <v>0</v>
      </c>
      <c r="J81" s="16"/>
      <c r="K81" s="16">
        <f>IF(AND(A_Stammdaten!$B$10=C81,OR(B81="geleistete Anzahlungen und Anlagen im Bau des Sachanlagevermögens",B81="geleistete Anzahlungen auf immaterielle Vermögensgegenstände",B81="Grundstücke")),0,M81+L81)</f>
        <v>0</v>
      </c>
      <c r="L81" s="99">
        <f t="shared" si="23"/>
        <v>0</v>
      </c>
      <c r="M81" s="99">
        <f>IF(A_Stammdaten!$B$10=2023,D3_WAV!O81,IF(A_Stammdaten!$B$10=2024,D3_WAV!P81, IF(A_Stammdaten!$B$10=2025,D3_WAV!Q81,IF(A_Stammdaten!$B$10=2026,D3_WAV!R81,IF(A_Stammdaten!$B$10=2027,D3_WAV!S81)))))</f>
        <v>0</v>
      </c>
      <c r="N81" s="253">
        <f t="shared" si="16"/>
        <v>0</v>
      </c>
      <c r="O81" s="253">
        <f t="shared" si="17"/>
        <v>0</v>
      </c>
      <c r="P81" s="253">
        <f t="shared" si="18"/>
        <v>0</v>
      </c>
      <c r="Q81" s="253">
        <f t="shared" si="19"/>
        <v>0</v>
      </c>
      <c r="R81" s="253">
        <f t="shared" si="20"/>
        <v>0</v>
      </c>
      <c r="S81" s="253">
        <f t="shared" si="21"/>
        <v>0</v>
      </c>
      <c r="Y81" s="100" t="str">
        <f t="shared" si="22"/>
        <v>Zeitreihe_1</v>
      </c>
    </row>
    <row r="82" spans="1:25" x14ac:dyDescent="0.25">
      <c r="A82" s="16"/>
      <c r="B82" s="120"/>
      <c r="C82" s="33"/>
      <c r="D82" s="16"/>
      <c r="E82" s="16"/>
      <c r="F82" s="16"/>
      <c r="G82" s="16"/>
      <c r="H82" s="16"/>
      <c r="I82" s="15">
        <f>IF(C82&gt;A_Stammdaten!$B$10,0,SUM(D82,E82)-G82)</f>
        <v>0</v>
      </c>
      <c r="J82" s="16"/>
      <c r="K82" s="16">
        <f>IF(AND(A_Stammdaten!$B$10=C82,OR(B82="geleistete Anzahlungen und Anlagen im Bau des Sachanlagevermögens",B82="geleistete Anzahlungen auf immaterielle Vermögensgegenstände",B82="Grundstücke")),0,M82+L82)</f>
        <v>0</v>
      </c>
      <c r="L82" s="99">
        <f t="shared" si="23"/>
        <v>0</v>
      </c>
      <c r="M82" s="99">
        <f>IF(A_Stammdaten!$B$10=2023,D3_WAV!O82,IF(A_Stammdaten!$B$10=2024,D3_WAV!P82, IF(A_Stammdaten!$B$10=2025,D3_WAV!Q82,IF(A_Stammdaten!$B$10=2026,D3_WAV!R82,IF(A_Stammdaten!$B$10=2027,D3_WAV!S82)))))</f>
        <v>0</v>
      </c>
      <c r="N82" s="253">
        <f t="shared" si="16"/>
        <v>0</v>
      </c>
      <c r="O82" s="253">
        <f t="shared" si="17"/>
        <v>0</v>
      </c>
      <c r="P82" s="253">
        <f t="shared" si="18"/>
        <v>0</v>
      </c>
      <c r="Q82" s="253">
        <f t="shared" si="19"/>
        <v>0</v>
      </c>
      <c r="R82" s="253">
        <f t="shared" si="20"/>
        <v>0</v>
      </c>
      <c r="S82" s="253">
        <f t="shared" si="21"/>
        <v>0</v>
      </c>
      <c r="Y82" s="100" t="str">
        <f t="shared" si="22"/>
        <v>Zeitreihe_1</v>
      </c>
    </row>
    <row r="83" spans="1:25" x14ac:dyDescent="0.25">
      <c r="A83" s="16"/>
      <c r="B83" s="120"/>
      <c r="C83" s="33"/>
      <c r="D83" s="16"/>
      <c r="E83" s="16"/>
      <c r="F83" s="16"/>
      <c r="G83" s="16"/>
      <c r="H83" s="16"/>
      <c r="I83" s="15">
        <f>IF(C83&gt;A_Stammdaten!$B$10,0,SUM(D83,E83)-G83)</f>
        <v>0</v>
      </c>
      <c r="J83" s="16"/>
      <c r="K83" s="16">
        <f>IF(AND(A_Stammdaten!$B$10=C83,OR(B83="geleistete Anzahlungen und Anlagen im Bau des Sachanlagevermögens",B83="geleistete Anzahlungen auf immaterielle Vermögensgegenstände",B83="Grundstücke")),0,M83+L83)</f>
        <v>0</v>
      </c>
      <c r="L83" s="99">
        <f t="shared" si="23"/>
        <v>0</v>
      </c>
      <c r="M83" s="99">
        <f>IF(A_Stammdaten!$B$10=2023,D3_WAV!O83,IF(A_Stammdaten!$B$10=2024,D3_WAV!P83, IF(A_Stammdaten!$B$10=2025,D3_WAV!Q83,IF(A_Stammdaten!$B$10=2026,D3_WAV!R83,IF(A_Stammdaten!$B$10=2027,D3_WAV!S83)))))</f>
        <v>0</v>
      </c>
      <c r="N83" s="253">
        <f t="shared" si="16"/>
        <v>0</v>
      </c>
      <c r="O83" s="253">
        <f t="shared" si="17"/>
        <v>0</v>
      </c>
      <c r="P83" s="253">
        <f t="shared" si="18"/>
        <v>0</v>
      </c>
      <c r="Q83" s="253">
        <f t="shared" si="19"/>
        <v>0</v>
      </c>
      <c r="R83" s="253">
        <f t="shared" si="20"/>
        <v>0</v>
      </c>
      <c r="S83" s="253">
        <f t="shared" si="21"/>
        <v>0</v>
      </c>
      <c r="Y83" s="100" t="str">
        <f t="shared" si="22"/>
        <v>Zeitreihe_1</v>
      </c>
    </row>
    <row r="84" spans="1:25" x14ac:dyDescent="0.25">
      <c r="A84" s="16"/>
      <c r="B84" s="120"/>
      <c r="C84" s="33"/>
      <c r="D84" s="16"/>
      <c r="E84" s="16"/>
      <c r="F84" s="16"/>
      <c r="G84" s="16"/>
      <c r="H84" s="16"/>
      <c r="I84" s="15">
        <f>IF(C84&gt;A_Stammdaten!$B$10,0,SUM(D84,E84)-G84)</f>
        <v>0</v>
      </c>
      <c r="J84" s="16"/>
      <c r="K84" s="16">
        <f>IF(AND(A_Stammdaten!$B$10=C84,OR(B84="geleistete Anzahlungen und Anlagen im Bau des Sachanlagevermögens",B84="geleistete Anzahlungen auf immaterielle Vermögensgegenstände",B84="Grundstücke")),0,M84+L84)</f>
        <v>0</v>
      </c>
      <c r="L84" s="99">
        <f t="shared" si="23"/>
        <v>0</v>
      </c>
      <c r="M84" s="99">
        <f>IF(A_Stammdaten!$B$10=2023,D3_WAV!O84,IF(A_Stammdaten!$B$10=2024,D3_WAV!P84, IF(A_Stammdaten!$B$10=2025,D3_WAV!Q84,IF(A_Stammdaten!$B$10=2026,D3_WAV!R84,IF(A_Stammdaten!$B$10=2027,D3_WAV!S84)))))</f>
        <v>0</v>
      </c>
      <c r="N84" s="253">
        <f t="shared" si="16"/>
        <v>0</v>
      </c>
      <c r="O84" s="253">
        <f t="shared" si="17"/>
        <v>0</v>
      </c>
      <c r="P84" s="253">
        <f t="shared" si="18"/>
        <v>0</v>
      </c>
      <c r="Q84" s="253">
        <f t="shared" si="19"/>
        <v>0</v>
      </c>
      <c r="R84" s="253">
        <f t="shared" si="20"/>
        <v>0</v>
      </c>
      <c r="S84" s="253">
        <f t="shared" si="21"/>
        <v>0</v>
      </c>
      <c r="Y84" s="100" t="str">
        <f t="shared" si="22"/>
        <v>Zeitreihe_1</v>
      </c>
    </row>
    <row r="85" spans="1:25" x14ac:dyDescent="0.25">
      <c r="A85" s="16"/>
      <c r="B85" s="120"/>
      <c r="C85" s="33"/>
      <c r="D85" s="16"/>
      <c r="E85" s="16"/>
      <c r="F85" s="16"/>
      <c r="G85" s="16"/>
      <c r="H85" s="16"/>
      <c r="I85" s="15">
        <f>IF(C85&gt;A_Stammdaten!$B$10,0,SUM(D85,E85)-G85)</f>
        <v>0</v>
      </c>
      <c r="J85" s="16"/>
      <c r="K85" s="16">
        <f>IF(AND(A_Stammdaten!$B$10=C85,OR(B85="geleistete Anzahlungen und Anlagen im Bau des Sachanlagevermögens",B85="geleistete Anzahlungen auf immaterielle Vermögensgegenstände",B85="Grundstücke")),0,M85+L85)</f>
        <v>0</v>
      </c>
      <c r="L85" s="99">
        <f t="shared" si="23"/>
        <v>0</v>
      </c>
      <c r="M85" s="99">
        <f>IF(A_Stammdaten!$B$10=2023,D3_WAV!O85,IF(A_Stammdaten!$B$10=2024,D3_WAV!P85, IF(A_Stammdaten!$B$10=2025,D3_WAV!Q85,IF(A_Stammdaten!$B$10=2026,D3_WAV!R85,IF(A_Stammdaten!$B$10=2027,D3_WAV!S85)))))</f>
        <v>0</v>
      </c>
      <c r="N85" s="253">
        <f t="shared" si="16"/>
        <v>0</v>
      </c>
      <c r="O85" s="253">
        <f t="shared" si="17"/>
        <v>0</v>
      </c>
      <c r="P85" s="253">
        <f t="shared" si="18"/>
        <v>0</v>
      </c>
      <c r="Q85" s="253">
        <f t="shared" si="19"/>
        <v>0</v>
      </c>
      <c r="R85" s="253">
        <f t="shared" si="20"/>
        <v>0</v>
      </c>
      <c r="S85" s="253">
        <f t="shared" si="21"/>
        <v>0</v>
      </c>
      <c r="Y85" s="100" t="str">
        <f t="shared" si="22"/>
        <v>Zeitreihe_1</v>
      </c>
    </row>
    <row r="86" spans="1:25" x14ac:dyDescent="0.25">
      <c r="A86" s="16"/>
      <c r="B86" s="120"/>
      <c r="C86" s="33"/>
      <c r="D86" s="16"/>
      <c r="E86" s="16"/>
      <c r="F86" s="16"/>
      <c r="G86" s="16"/>
      <c r="H86" s="16"/>
      <c r="I86" s="15">
        <f>IF(C86&gt;A_Stammdaten!$B$10,0,SUM(D86,E86)-G86)</f>
        <v>0</v>
      </c>
      <c r="J86" s="16"/>
      <c r="K86" s="16">
        <f>IF(AND(A_Stammdaten!$B$10=C86,OR(B86="geleistete Anzahlungen und Anlagen im Bau des Sachanlagevermögens",B86="geleistete Anzahlungen auf immaterielle Vermögensgegenstände",B86="Grundstücke")),0,M86+L86)</f>
        <v>0</v>
      </c>
      <c r="L86" s="99">
        <f t="shared" si="23"/>
        <v>0</v>
      </c>
      <c r="M86" s="99">
        <f>IF(A_Stammdaten!$B$10=2023,D3_WAV!O86,IF(A_Stammdaten!$B$10=2024,D3_WAV!P86, IF(A_Stammdaten!$B$10=2025,D3_WAV!Q86,IF(A_Stammdaten!$B$10=2026,D3_WAV!R86,IF(A_Stammdaten!$B$10=2027,D3_WAV!S86)))))</f>
        <v>0</v>
      </c>
      <c r="N86" s="253">
        <f t="shared" si="16"/>
        <v>0</v>
      </c>
      <c r="O86" s="253">
        <f t="shared" si="17"/>
        <v>0</v>
      </c>
      <c r="P86" s="253">
        <f t="shared" si="18"/>
        <v>0</v>
      </c>
      <c r="Q86" s="253">
        <f t="shared" si="19"/>
        <v>0</v>
      </c>
      <c r="R86" s="253">
        <f t="shared" si="20"/>
        <v>0</v>
      </c>
      <c r="S86" s="253">
        <f t="shared" si="21"/>
        <v>0</v>
      </c>
      <c r="Y86" s="100" t="str">
        <f t="shared" si="22"/>
        <v>Zeitreihe_1</v>
      </c>
    </row>
    <row r="87" spans="1:25" x14ac:dyDescent="0.25">
      <c r="A87" s="16"/>
      <c r="B87" s="120"/>
      <c r="C87" s="33"/>
      <c r="D87" s="16"/>
      <c r="E87" s="16"/>
      <c r="F87" s="16"/>
      <c r="G87" s="16"/>
      <c r="H87" s="16"/>
      <c r="I87" s="15">
        <f>IF(C87&gt;A_Stammdaten!$B$10,0,SUM(D87,E87)-G87)</f>
        <v>0</v>
      </c>
      <c r="J87" s="16"/>
      <c r="K87" s="16">
        <f>IF(AND(A_Stammdaten!$B$10=C87,OR(B87="geleistete Anzahlungen und Anlagen im Bau des Sachanlagevermögens",B87="geleistete Anzahlungen auf immaterielle Vermögensgegenstände",B87="Grundstücke")),0,M87+L87)</f>
        <v>0</v>
      </c>
      <c r="L87" s="99">
        <f t="shared" si="23"/>
        <v>0</v>
      </c>
      <c r="M87" s="99">
        <f>IF(A_Stammdaten!$B$10=2023,D3_WAV!O87,IF(A_Stammdaten!$B$10=2024,D3_WAV!P87, IF(A_Stammdaten!$B$10=2025,D3_WAV!Q87,IF(A_Stammdaten!$B$10=2026,D3_WAV!R87,IF(A_Stammdaten!$B$10=2027,D3_WAV!S87)))))</f>
        <v>0</v>
      </c>
      <c r="N87" s="253">
        <f t="shared" si="16"/>
        <v>0</v>
      </c>
      <c r="O87" s="253">
        <f t="shared" si="17"/>
        <v>0</v>
      </c>
      <c r="P87" s="253">
        <f t="shared" si="18"/>
        <v>0</v>
      </c>
      <c r="Q87" s="253">
        <f t="shared" si="19"/>
        <v>0</v>
      </c>
      <c r="R87" s="253">
        <f t="shared" si="20"/>
        <v>0</v>
      </c>
      <c r="S87" s="253">
        <f t="shared" si="21"/>
        <v>0</v>
      </c>
      <c r="Y87" s="100" t="str">
        <f t="shared" si="22"/>
        <v>Zeitreihe_1</v>
      </c>
    </row>
    <row r="88" spans="1:25" x14ac:dyDescent="0.25">
      <c r="A88" s="16"/>
      <c r="B88" s="120"/>
      <c r="C88" s="33"/>
      <c r="D88" s="16"/>
      <c r="E88" s="16"/>
      <c r="F88" s="16"/>
      <c r="G88" s="16"/>
      <c r="H88" s="16"/>
      <c r="I88" s="15">
        <f>IF(C88&gt;A_Stammdaten!$B$10,0,SUM(D88,E88)-G88)</f>
        <v>0</v>
      </c>
      <c r="J88" s="16"/>
      <c r="K88" s="16">
        <f>IF(AND(A_Stammdaten!$B$10=C88,OR(B88="geleistete Anzahlungen und Anlagen im Bau des Sachanlagevermögens",B88="geleistete Anzahlungen auf immaterielle Vermögensgegenstände",B88="Grundstücke")),0,M88+L88)</f>
        <v>0</v>
      </c>
      <c r="L88" s="99">
        <f t="shared" si="23"/>
        <v>0</v>
      </c>
      <c r="M88" s="99">
        <f>IF(A_Stammdaten!$B$10=2023,D3_WAV!O88,IF(A_Stammdaten!$B$10=2024,D3_WAV!P88, IF(A_Stammdaten!$B$10=2025,D3_WAV!Q88,IF(A_Stammdaten!$B$10=2026,D3_WAV!R88,IF(A_Stammdaten!$B$10=2027,D3_WAV!S88)))))</f>
        <v>0</v>
      </c>
      <c r="N88" s="253">
        <f t="shared" si="16"/>
        <v>0</v>
      </c>
      <c r="O88" s="253">
        <f t="shared" si="17"/>
        <v>0</v>
      </c>
      <c r="P88" s="253">
        <f t="shared" si="18"/>
        <v>0</v>
      </c>
      <c r="Q88" s="253">
        <f t="shared" si="19"/>
        <v>0</v>
      </c>
      <c r="R88" s="253">
        <f t="shared" si="20"/>
        <v>0</v>
      </c>
      <c r="S88" s="253">
        <f t="shared" si="21"/>
        <v>0</v>
      </c>
      <c r="Y88" s="100" t="str">
        <f t="shared" si="22"/>
        <v>Zeitreihe_1</v>
      </c>
    </row>
    <row r="89" spans="1:25" x14ac:dyDescent="0.25">
      <c r="A89" s="16"/>
      <c r="B89" s="120"/>
      <c r="C89" s="33"/>
      <c r="D89" s="16"/>
      <c r="E89" s="16"/>
      <c r="F89" s="16"/>
      <c r="G89" s="16"/>
      <c r="H89" s="16"/>
      <c r="I89" s="15">
        <f>IF(C89&gt;A_Stammdaten!$B$10,0,SUM(D89,E89)-G89)</f>
        <v>0</v>
      </c>
      <c r="J89" s="16"/>
      <c r="K89" s="16">
        <f>IF(AND(A_Stammdaten!$B$10=C89,OR(B89="geleistete Anzahlungen und Anlagen im Bau des Sachanlagevermögens",B89="geleistete Anzahlungen auf immaterielle Vermögensgegenstände",B89="Grundstücke")),0,M89+L89)</f>
        <v>0</v>
      </c>
      <c r="L89" s="99">
        <f t="shared" si="23"/>
        <v>0</v>
      </c>
      <c r="M89" s="99">
        <f>IF(A_Stammdaten!$B$10=2023,D3_WAV!O89,IF(A_Stammdaten!$B$10=2024,D3_WAV!P89, IF(A_Stammdaten!$B$10=2025,D3_WAV!Q89,IF(A_Stammdaten!$B$10=2026,D3_WAV!R89,IF(A_Stammdaten!$B$10=2027,D3_WAV!S89)))))</f>
        <v>0</v>
      </c>
      <c r="N89" s="253">
        <f t="shared" si="16"/>
        <v>0</v>
      </c>
      <c r="O89" s="253">
        <f t="shared" si="17"/>
        <v>0</v>
      </c>
      <c r="P89" s="253">
        <f t="shared" si="18"/>
        <v>0</v>
      </c>
      <c r="Q89" s="253">
        <f t="shared" si="19"/>
        <v>0</v>
      </c>
      <c r="R89" s="253">
        <f t="shared" si="20"/>
        <v>0</v>
      </c>
      <c r="S89" s="253">
        <f t="shared" si="21"/>
        <v>0</v>
      </c>
      <c r="Y89" s="100" t="str">
        <f t="shared" si="22"/>
        <v>Zeitreihe_1</v>
      </c>
    </row>
    <row r="90" spans="1:25" x14ac:dyDescent="0.25">
      <c r="A90" s="16"/>
      <c r="B90" s="120"/>
      <c r="C90" s="33"/>
      <c r="D90" s="16"/>
      <c r="E90" s="16"/>
      <c r="F90" s="16"/>
      <c r="G90" s="16"/>
      <c r="H90" s="16"/>
      <c r="I90" s="15">
        <f>IF(C90&gt;A_Stammdaten!$B$10,0,SUM(D90,E90)-G90)</f>
        <v>0</v>
      </c>
      <c r="J90" s="16"/>
      <c r="K90" s="16">
        <f>IF(AND(A_Stammdaten!$B$10=C90,OR(B90="geleistete Anzahlungen und Anlagen im Bau des Sachanlagevermögens",B90="geleistete Anzahlungen auf immaterielle Vermögensgegenstände",B90="Grundstücke")),0,M90+L90)</f>
        <v>0</v>
      </c>
      <c r="L90" s="99">
        <f t="shared" si="23"/>
        <v>0</v>
      </c>
      <c r="M90" s="99">
        <f>IF(A_Stammdaten!$B$10=2023,D3_WAV!O90,IF(A_Stammdaten!$B$10=2024,D3_WAV!P90, IF(A_Stammdaten!$B$10=2025,D3_WAV!Q90,IF(A_Stammdaten!$B$10=2026,D3_WAV!R90,IF(A_Stammdaten!$B$10=2027,D3_WAV!S90)))))</f>
        <v>0</v>
      </c>
      <c r="N90" s="253">
        <f t="shared" si="16"/>
        <v>0</v>
      </c>
      <c r="O90" s="253">
        <f t="shared" si="17"/>
        <v>0</v>
      </c>
      <c r="P90" s="253">
        <f t="shared" si="18"/>
        <v>0</v>
      </c>
      <c r="Q90" s="253">
        <f t="shared" si="19"/>
        <v>0</v>
      </c>
      <c r="R90" s="253">
        <f t="shared" si="20"/>
        <v>0</v>
      </c>
      <c r="S90" s="253">
        <f t="shared" si="21"/>
        <v>0</v>
      </c>
      <c r="Y90" s="100" t="str">
        <f t="shared" si="22"/>
        <v>Zeitreihe_1</v>
      </c>
    </row>
    <row r="91" spans="1:25" x14ac:dyDescent="0.25">
      <c r="A91" s="16"/>
      <c r="B91" s="120"/>
      <c r="C91" s="33"/>
      <c r="D91" s="16"/>
      <c r="E91" s="16"/>
      <c r="F91" s="16"/>
      <c r="G91" s="16"/>
      <c r="H91" s="16"/>
      <c r="I91" s="15">
        <f>IF(C91&gt;A_Stammdaten!$B$10,0,SUM(D91,E91)-G91)</f>
        <v>0</v>
      </c>
      <c r="J91" s="16"/>
      <c r="K91" s="16">
        <f>IF(AND(A_Stammdaten!$B$10=C91,OR(B91="geleistete Anzahlungen und Anlagen im Bau des Sachanlagevermögens",B91="geleistete Anzahlungen auf immaterielle Vermögensgegenstände",B91="Grundstücke")),0,M91+L91)</f>
        <v>0</v>
      </c>
      <c r="L91" s="99">
        <f t="shared" si="23"/>
        <v>0</v>
      </c>
      <c r="M91" s="99">
        <f>IF(A_Stammdaten!$B$10=2023,D3_WAV!O91,IF(A_Stammdaten!$B$10=2024,D3_WAV!P91, IF(A_Stammdaten!$B$10=2025,D3_WAV!Q91,IF(A_Stammdaten!$B$10=2026,D3_WAV!R91,IF(A_Stammdaten!$B$10=2027,D3_WAV!S91)))))</f>
        <v>0</v>
      </c>
      <c r="N91" s="253">
        <f t="shared" si="16"/>
        <v>0</v>
      </c>
      <c r="O91" s="253">
        <f t="shared" si="17"/>
        <v>0</v>
      </c>
      <c r="P91" s="253">
        <f t="shared" si="18"/>
        <v>0</v>
      </c>
      <c r="Q91" s="253">
        <f t="shared" si="19"/>
        <v>0</v>
      </c>
      <c r="R91" s="253">
        <f t="shared" si="20"/>
        <v>0</v>
      </c>
      <c r="S91" s="253">
        <f t="shared" si="21"/>
        <v>0</v>
      </c>
      <c r="Y91" s="100" t="str">
        <f t="shared" si="22"/>
        <v>Zeitreihe_1</v>
      </c>
    </row>
    <row r="92" spans="1:25" x14ac:dyDescent="0.25">
      <c r="A92" s="16"/>
      <c r="B92" s="120"/>
      <c r="C92" s="33"/>
      <c r="D92" s="16"/>
      <c r="E92" s="16"/>
      <c r="F92" s="16"/>
      <c r="G92" s="16"/>
      <c r="H92" s="16"/>
      <c r="I92" s="15">
        <f>IF(C92&gt;A_Stammdaten!$B$10,0,SUM(D92,E92)-G92)</f>
        <v>0</v>
      </c>
      <c r="J92" s="16"/>
      <c r="K92" s="16">
        <f>IF(AND(A_Stammdaten!$B$10=C92,OR(B92="geleistete Anzahlungen und Anlagen im Bau des Sachanlagevermögens",B92="geleistete Anzahlungen auf immaterielle Vermögensgegenstände",B92="Grundstücke")),0,M92+L92)</f>
        <v>0</v>
      </c>
      <c r="L92" s="99">
        <f t="shared" si="23"/>
        <v>0</v>
      </c>
      <c r="M92" s="99">
        <f>IF(A_Stammdaten!$B$10=2023,D3_WAV!O92,IF(A_Stammdaten!$B$10=2024,D3_WAV!P92, IF(A_Stammdaten!$B$10=2025,D3_WAV!Q92,IF(A_Stammdaten!$B$10=2026,D3_WAV!R92,IF(A_Stammdaten!$B$10=2027,D3_WAV!S92)))))</f>
        <v>0</v>
      </c>
      <c r="N92" s="253">
        <f t="shared" si="16"/>
        <v>0</v>
      </c>
      <c r="O92" s="253">
        <f t="shared" si="17"/>
        <v>0</v>
      </c>
      <c r="P92" s="253">
        <f t="shared" si="18"/>
        <v>0</v>
      </c>
      <c r="Q92" s="253">
        <f t="shared" si="19"/>
        <v>0</v>
      </c>
      <c r="R92" s="253">
        <f t="shared" si="20"/>
        <v>0</v>
      </c>
      <c r="S92" s="253">
        <f t="shared" si="21"/>
        <v>0</v>
      </c>
      <c r="Y92" s="100" t="str">
        <f t="shared" si="22"/>
        <v>Zeitreihe_1</v>
      </c>
    </row>
    <row r="93" spans="1:25" x14ac:dyDescent="0.25">
      <c r="A93" s="16"/>
      <c r="B93" s="120"/>
      <c r="C93" s="33"/>
      <c r="D93" s="16"/>
      <c r="E93" s="16"/>
      <c r="F93" s="16"/>
      <c r="G93" s="16"/>
      <c r="H93" s="16"/>
      <c r="I93" s="15">
        <f>IF(C93&gt;A_Stammdaten!$B$10,0,SUM(D93,E93)-G93)</f>
        <v>0</v>
      </c>
      <c r="J93" s="16"/>
      <c r="K93" s="16">
        <f>IF(AND(A_Stammdaten!$B$10=C93,OR(B93="geleistete Anzahlungen und Anlagen im Bau des Sachanlagevermögens",B93="geleistete Anzahlungen auf immaterielle Vermögensgegenstände",B93="Grundstücke")),0,M93+L93)</f>
        <v>0</v>
      </c>
      <c r="L93" s="99">
        <f t="shared" si="23"/>
        <v>0</v>
      </c>
      <c r="M93" s="99">
        <f>IF(A_Stammdaten!$B$10=2023,D3_WAV!O93,IF(A_Stammdaten!$B$10=2024,D3_WAV!P93, IF(A_Stammdaten!$B$10=2025,D3_WAV!Q93,IF(A_Stammdaten!$B$10=2026,D3_WAV!R93,IF(A_Stammdaten!$B$10=2027,D3_WAV!S93)))))</f>
        <v>0</v>
      </c>
      <c r="N93" s="253">
        <f t="shared" si="16"/>
        <v>0</v>
      </c>
      <c r="O93" s="253">
        <f t="shared" si="17"/>
        <v>0</v>
      </c>
      <c r="P93" s="253">
        <f t="shared" si="18"/>
        <v>0</v>
      </c>
      <c r="Q93" s="253">
        <f t="shared" si="19"/>
        <v>0</v>
      </c>
      <c r="R93" s="253">
        <f t="shared" si="20"/>
        <v>0</v>
      </c>
      <c r="S93" s="253">
        <f t="shared" si="21"/>
        <v>0</v>
      </c>
      <c r="Y93" s="100" t="str">
        <f t="shared" si="22"/>
        <v>Zeitreihe_1</v>
      </c>
    </row>
    <row r="94" spans="1:25" x14ac:dyDescent="0.25">
      <c r="A94" s="16"/>
      <c r="B94" s="120"/>
      <c r="C94" s="33"/>
      <c r="D94" s="16"/>
      <c r="E94" s="16"/>
      <c r="F94" s="16"/>
      <c r="G94" s="16"/>
      <c r="H94" s="16"/>
      <c r="I94" s="15">
        <f>IF(C94&gt;A_Stammdaten!$B$10,0,SUM(D94,E94)-G94)</f>
        <v>0</v>
      </c>
      <c r="J94" s="16"/>
      <c r="K94" s="16">
        <f>IF(AND(A_Stammdaten!$B$10=C94,OR(B94="geleistete Anzahlungen und Anlagen im Bau des Sachanlagevermögens",B94="geleistete Anzahlungen auf immaterielle Vermögensgegenstände",B94="Grundstücke")),0,M94+L94)</f>
        <v>0</v>
      </c>
      <c r="L94" s="99">
        <f t="shared" si="23"/>
        <v>0</v>
      </c>
      <c r="M94" s="99">
        <f>IF(A_Stammdaten!$B$10=2023,D3_WAV!O94,IF(A_Stammdaten!$B$10=2024,D3_WAV!P94, IF(A_Stammdaten!$B$10=2025,D3_WAV!Q94,IF(A_Stammdaten!$B$10=2026,D3_WAV!R94,IF(A_Stammdaten!$B$10=2027,D3_WAV!S94)))))</f>
        <v>0</v>
      </c>
      <c r="N94" s="253">
        <f t="shared" si="16"/>
        <v>0</v>
      </c>
      <c r="O94" s="253">
        <f t="shared" si="17"/>
        <v>0</v>
      </c>
      <c r="P94" s="253">
        <f t="shared" si="18"/>
        <v>0</v>
      </c>
      <c r="Q94" s="253">
        <f t="shared" si="19"/>
        <v>0</v>
      </c>
      <c r="R94" s="253">
        <f t="shared" si="20"/>
        <v>0</v>
      </c>
      <c r="S94" s="253">
        <f t="shared" si="21"/>
        <v>0</v>
      </c>
      <c r="Y94" s="100" t="str">
        <f t="shared" si="22"/>
        <v>Zeitreihe_1</v>
      </c>
    </row>
    <row r="95" spans="1:25" x14ac:dyDescent="0.25">
      <c r="A95" s="16"/>
      <c r="B95" s="120"/>
      <c r="C95" s="33"/>
      <c r="D95" s="16"/>
      <c r="E95" s="16"/>
      <c r="F95" s="16"/>
      <c r="G95" s="16"/>
      <c r="H95" s="16"/>
      <c r="I95" s="15">
        <f>IF(C95&gt;A_Stammdaten!$B$10,0,SUM(D95,E95)-G95)</f>
        <v>0</v>
      </c>
      <c r="J95" s="16"/>
      <c r="K95" s="16">
        <f>IF(AND(A_Stammdaten!$B$10=C95,OR(B95="geleistete Anzahlungen und Anlagen im Bau des Sachanlagevermögens",B95="geleistete Anzahlungen auf immaterielle Vermögensgegenstände",B95="Grundstücke")),0,M95+L95)</f>
        <v>0</v>
      </c>
      <c r="L95" s="99">
        <f t="shared" si="23"/>
        <v>0</v>
      </c>
      <c r="M95" s="99">
        <f>IF(A_Stammdaten!$B$10=2023,D3_WAV!O95,IF(A_Stammdaten!$B$10=2024,D3_WAV!P95, IF(A_Stammdaten!$B$10=2025,D3_WAV!Q95,IF(A_Stammdaten!$B$10=2026,D3_WAV!R95,IF(A_Stammdaten!$B$10=2027,D3_WAV!S95)))))</f>
        <v>0</v>
      </c>
      <c r="N95" s="253">
        <f t="shared" si="16"/>
        <v>0</v>
      </c>
      <c r="O95" s="253">
        <f t="shared" si="17"/>
        <v>0</v>
      </c>
      <c r="P95" s="253">
        <f t="shared" si="18"/>
        <v>0</v>
      </c>
      <c r="Q95" s="253">
        <f t="shared" si="19"/>
        <v>0</v>
      </c>
      <c r="R95" s="253">
        <f t="shared" si="20"/>
        <v>0</v>
      </c>
      <c r="S95" s="253">
        <f t="shared" si="21"/>
        <v>0</v>
      </c>
      <c r="Y95" s="100" t="str">
        <f t="shared" si="22"/>
        <v>Zeitreihe_1</v>
      </c>
    </row>
    <row r="96" spans="1:25" x14ac:dyDescent="0.25">
      <c r="A96" s="16"/>
      <c r="B96" s="120"/>
      <c r="C96" s="33"/>
      <c r="D96" s="16"/>
      <c r="E96" s="16"/>
      <c r="F96" s="16"/>
      <c r="G96" s="16"/>
      <c r="H96" s="16"/>
      <c r="I96" s="15">
        <f>IF(C96&gt;A_Stammdaten!$B$10,0,SUM(D96,E96)-G96)</f>
        <v>0</v>
      </c>
      <c r="J96" s="16"/>
      <c r="K96" s="16">
        <f>IF(AND(A_Stammdaten!$B$10=C96,OR(B96="geleistete Anzahlungen und Anlagen im Bau des Sachanlagevermögens",B96="geleistete Anzahlungen auf immaterielle Vermögensgegenstände",B96="Grundstücke")),0,M96+L96)</f>
        <v>0</v>
      </c>
      <c r="L96" s="99">
        <f t="shared" si="23"/>
        <v>0</v>
      </c>
      <c r="M96" s="99">
        <f>IF(A_Stammdaten!$B$10=2023,D3_WAV!O96,IF(A_Stammdaten!$B$10=2024,D3_WAV!P96, IF(A_Stammdaten!$B$10=2025,D3_WAV!Q96,IF(A_Stammdaten!$B$10=2026,D3_WAV!R96,IF(A_Stammdaten!$B$10=2027,D3_WAV!S96)))))</f>
        <v>0</v>
      </c>
      <c r="N96" s="253">
        <f t="shared" si="16"/>
        <v>0</v>
      </c>
      <c r="O96" s="253">
        <f t="shared" si="17"/>
        <v>0</v>
      </c>
      <c r="P96" s="253">
        <f t="shared" si="18"/>
        <v>0</v>
      </c>
      <c r="Q96" s="253">
        <f t="shared" si="19"/>
        <v>0</v>
      </c>
      <c r="R96" s="253">
        <f t="shared" si="20"/>
        <v>0</v>
      </c>
      <c r="S96" s="253">
        <f t="shared" si="21"/>
        <v>0</v>
      </c>
      <c r="Y96" s="100" t="str">
        <f t="shared" si="22"/>
        <v>Zeitreihe_1</v>
      </c>
    </row>
    <row r="97" spans="1:25" x14ac:dyDescent="0.25">
      <c r="A97" s="16"/>
      <c r="B97" s="120"/>
      <c r="C97" s="33"/>
      <c r="D97" s="16"/>
      <c r="E97" s="16"/>
      <c r="F97" s="16"/>
      <c r="G97" s="16"/>
      <c r="H97" s="16"/>
      <c r="I97" s="15">
        <f>IF(C97&gt;A_Stammdaten!$B$10,0,SUM(D97,E97)-G97)</f>
        <v>0</v>
      </c>
      <c r="J97" s="16"/>
      <c r="K97" s="16">
        <f>IF(AND(A_Stammdaten!$B$10=C97,OR(B97="geleistete Anzahlungen und Anlagen im Bau des Sachanlagevermögens",B97="geleistete Anzahlungen auf immaterielle Vermögensgegenstände",B97="Grundstücke")),0,M97+L97)</f>
        <v>0</v>
      </c>
      <c r="L97" s="99">
        <f t="shared" si="23"/>
        <v>0</v>
      </c>
      <c r="M97" s="99">
        <f>IF(A_Stammdaten!$B$10=2023,D3_WAV!O97,IF(A_Stammdaten!$B$10=2024,D3_WAV!P97, IF(A_Stammdaten!$B$10=2025,D3_WAV!Q97,IF(A_Stammdaten!$B$10=2026,D3_WAV!R97,IF(A_Stammdaten!$B$10=2027,D3_WAV!S97)))))</f>
        <v>0</v>
      </c>
      <c r="N97" s="253">
        <f t="shared" si="16"/>
        <v>0</v>
      </c>
      <c r="O97" s="253">
        <f t="shared" si="17"/>
        <v>0</v>
      </c>
      <c r="P97" s="253">
        <f t="shared" si="18"/>
        <v>0</v>
      </c>
      <c r="Q97" s="253">
        <f t="shared" si="19"/>
        <v>0</v>
      </c>
      <c r="R97" s="253">
        <f t="shared" si="20"/>
        <v>0</v>
      </c>
      <c r="S97" s="253">
        <f t="shared" si="21"/>
        <v>0</v>
      </c>
      <c r="Y97" s="100" t="str">
        <f t="shared" si="22"/>
        <v>Zeitreihe_1</v>
      </c>
    </row>
    <row r="98" spans="1:25" x14ac:dyDescent="0.25">
      <c r="A98" s="16"/>
      <c r="B98" s="120"/>
      <c r="C98" s="33"/>
      <c r="D98" s="16"/>
      <c r="E98" s="16"/>
      <c r="F98" s="16"/>
      <c r="G98" s="16"/>
      <c r="H98" s="16"/>
      <c r="I98" s="15">
        <f>IF(C98&gt;A_Stammdaten!$B$10,0,SUM(D98,E98)-G98)</f>
        <v>0</v>
      </c>
      <c r="J98" s="16"/>
      <c r="K98" s="16">
        <f>IF(AND(A_Stammdaten!$B$10=C98,OR(B98="geleistete Anzahlungen und Anlagen im Bau des Sachanlagevermögens",B98="geleistete Anzahlungen auf immaterielle Vermögensgegenstände",B98="Grundstücke")),0,M98+L98)</f>
        <v>0</v>
      </c>
      <c r="L98" s="99">
        <f t="shared" si="23"/>
        <v>0</v>
      </c>
      <c r="M98" s="99">
        <f>IF(A_Stammdaten!$B$10=2023,D3_WAV!O98,IF(A_Stammdaten!$B$10=2024,D3_WAV!P98, IF(A_Stammdaten!$B$10=2025,D3_WAV!Q98,IF(A_Stammdaten!$B$10=2026,D3_WAV!R98,IF(A_Stammdaten!$B$10=2027,D3_WAV!S98)))))</f>
        <v>0</v>
      </c>
      <c r="N98" s="253">
        <f t="shared" si="16"/>
        <v>0</v>
      </c>
      <c r="O98" s="253">
        <f t="shared" si="17"/>
        <v>0</v>
      </c>
      <c r="P98" s="253">
        <f t="shared" si="18"/>
        <v>0</v>
      </c>
      <c r="Q98" s="253">
        <f t="shared" si="19"/>
        <v>0</v>
      </c>
      <c r="R98" s="253">
        <f t="shared" si="20"/>
        <v>0</v>
      </c>
      <c r="S98" s="253">
        <f t="shared" si="21"/>
        <v>0</v>
      </c>
      <c r="Y98" s="100" t="str">
        <f t="shared" si="22"/>
        <v>Zeitreihe_1</v>
      </c>
    </row>
    <row r="99" spans="1:25" x14ac:dyDescent="0.25">
      <c r="A99" s="16"/>
      <c r="B99" s="120"/>
      <c r="C99" s="33"/>
      <c r="D99" s="16"/>
      <c r="E99" s="16"/>
      <c r="F99" s="16"/>
      <c r="G99" s="16"/>
      <c r="H99" s="16"/>
      <c r="I99" s="15">
        <f>IF(C99&gt;A_Stammdaten!$B$10,0,SUM(D99,E99)-G99)</f>
        <v>0</v>
      </c>
      <c r="J99" s="16"/>
      <c r="K99" s="16">
        <f>IF(AND(A_Stammdaten!$B$10=C99,OR(B99="geleistete Anzahlungen und Anlagen im Bau des Sachanlagevermögens",B99="geleistete Anzahlungen auf immaterielle Vermögensgegenstände",B99="Grundstücke")),0,M99+L99)</f>
        <v>0</v>
      </c>
      <c r="L99" s="99">
        <f t="shared" si="23"/>
        <v>0</v>
      </c>
      <c r="M99" s="99">
        <f>IF(A_Stammdaten!$B$10=2023,D3_WAV!O99,IF(A_Stammdaten!$B$10=2024,D3_WAV!P99, IF(A_Stammdaten!$B$10=2025,D3_WAV!Q99,IF(A_Stammdaten!$B$10=2026,D3_WAV!R99,IF(A_Stammdaten!$B$10=2027,D3_WAV!S99)))))</f>
        <v>0</v>
      </c>
      <c r="N99" s="253">
        <f t="shared" si="16"/>
        <v>0</v>
      </c>
      <c r="O99" s="253">
        <f t="shared" si="17"/>
        <v>0</v>
      </c>
      <c r="P99" s="253">
        <f t="shared" si="18"/>
        <v>0</v>
      </c>
      <c r="Q99" s="253">
        <f t="shared" si="19"/>
        <v>0</v>
      </c>
      <c r="R99" s="253">
        <f t="shared" si="20"/>
        <v>0</v>
      </c>
      <c r="S99" s="253">
        <f t="shared" si="21"/>
        <v>0</v>
      </c>
      <c r="Y99" s="100" t="str">
        <f t="shared" si="22"/>
        <v>Zeitreihe_1</v>
      </c>
    </row>
    <row r="100" spans="1:25" x14ac:dyDescent="0.25">
      <c r="A100" s="16"/>
      <c r="B100" s="120"/>
      <c r="C100" s="33"/>
      <c r="D100" s="16"/>
      <c r="E100" s="16"/>
      <c r="F100" s="16"/>
      <c r="G100" s="16"/>
      <c r="H100" s="16"/>
      <c r="I100" s="15">
        <f>IF(C100&gt;A_Stammdaten!$B$10,0,SUM(D100,E100)-G100)</f>
        <v>0</v>
      </c>
      <c r="J100" s="16"/>
      <c r="K100" s="16">
        <f>IF(AND(A_Stammdaten!$B$10=C100,OR(B100="geleistete Anzahlungen und Anlagen im Bau des Sachanlagevermögens",B100="geleistete Anzahlungen auf immaterielle Vermögensgegenstände",B100="Grundstücke")),0,M100+L100)</f>
        <v>0</v>
      </c>
      <c r="L100" s="99">
        <f t="shared" si="23"/>
        <v>0</v>
      </c>
      <c r="M100" s="99">
        <f>IF(A_Stammdaten!$B$10=2023,D3_WAV!O100,IF(A_Stammdaten!$B$10=2024,D3_WAV!P100, IF(A_Stammdaten!$B$10=2025,D3_WAV!Q100,IF(A_Stammdaten!$B$10=2026,D3_WAV!R100,IF(A_Stammdaten!$B$10=2027,D3_WAV!S100)))))</f>
        <v>0</v>
      </c>
      <c r="N100" s="253">
        <f t="shared" si="16"/>
        <v>0</v>
      </c>
      <c r="O100" s="253">
        <f t="shared" si="17"/>
        <v>0</v>
      </c>
      <c r="P100" s="253">
        <f t="shared" si="18"/>
        <v>0</v>
      </c>
      <c r="Q100" s="253">
        <f t="shared" si="19"/>
        <v>0</v>
      </c>
      <c r="R100" s="253">
        <f t="shared" si="20"/>
        <v>0</v>
      </c>
      <c r="S100" s="253">
        <f t="shared" si="21"/>
        <v>0</v>
      </c>
      <c r="Y100" s="100" t="str">
        <f t="shared" si="22"/>
        <v>Zeitreihe_1</v>
      </c>
    </row>
    <row r="101" spans="1:25" x14ac:dyDescent="0.25">
      <c r="A101" s="16"/>
      <c r="B101" s="120"/>
      <c r="C101" s="33"/>
      <c r="D101" s="16"/>
      <c r="E101" s="16"/>
      <c r="F101" s="16"/>
      <c r="G101" s="16"/>
      <c r="H101" s="16"/>
      <c r="I101" s="15">
        <f>IF(C101&gt;A_Stammdaten!$B$10,0,SUM(D101,E101)-G101)</f>
        <v>0</v>
      </c>
      <c r="J101" s="16"/>
      <c r="K101" s="16">
        <f>IF(AND(A_Stammdaten!$B$10=C101,OR(B101="geleistete Anzahlungen und Anlagen im Bau des Sachanlagevermögens",B101="geleistete Anzahlungen auf immaterielle Vermögensgegenstände",B101="Grundstücke")),0,M101+L101)</f>
        <v>0</v>
      </c>
      <c r="L101" s="99">
        <f t="shared" si="23"/>
        <v>0</v>
      </c>
      <c r="M101" s="99">
        <f>IF(A_Stammdaten!$B$10=2023,D3_WAV!O101,IF(A_Stammdaten!$B$10=2024,D3_WAV!P101, IF(A_Stammdaten!$B$10=2025,D3_WAV!Q101,IF(A_Stammdaten!$B$10=2026,D3_WAV!R101,IF(A_Stammdaten!$B$10=2027,D3_WAV!S101)))))</f>
        <v>0</v>
      </c>
      <c r="N101" s="253">
        <f t="shared" si="16"/>
        <v>0</v>
      </c>
      <c r="O101" s="253">
        <f t="shared" si="17"/>
        <v>0</v>
      </c>
      <c r="P101" s="253">
        <f t="shared" si="18"/>
        <v>0</v>
      </c>
      <c r="Q101" s="253">
        <f t="shared" si="19"/>
        <v>0</v>
      </c>
      <c r="R101" s="253">
        <f t="shared" si="20"/>
        <v>0</v>
      </c>
      <c r="S101" s="253">
        <f t="shared" si="21"/>
        <v>0</v>
      </c>
      <c r="Y101" s="100" t="str">
        <f t="shared" si="22"/>
        <v>Zeitreihe_1</v>
      </c>
    </row>
    <row r="102" spans="1:25" x14ac:dyDescent="0.25">
      <c r="A102" s="16"/>
      <c r="B102" s="120"/>
      <c r="C102" s="33"/>
      <c r="D102" s="16"/>
      <c r="E102" s="16"/>
      <c r="F102" s="16"/>
      <c r="G102" s="16"/>
      <c r="H102" s="16"/>
      <c r="I102" s="15">
        <f>IF(C102&gt;A_Stammdaten!$B$10,0,SUM(D102,E102)-G102)</f>
        <v>0</v>
      </c>
      <c r="J102" s="16"/>
      <c r="K102" s="16">
        <f>IF(AND(A_Stammdaten!$B$10=C102,OR(B102="geleistete Anzahlungen und Anlagen im Bau des Sachanlagevermögens",B102="geleistete Anzahlungen auf immaterielle Vermögensgegenstände",B102="Grundstücke")),0,M102+L102)</f>
        <v>0</v>
      </c>
      <c r="L102" s="99">
        <f t="shared" si="23"/>
        <v>0</v>
      </c>
      <c r="M102" s="99">
        <f>IF(A_Stammdaten!$B$10=2023,D3_WAV!O102,IF(A_Stammdaten!$B$10=2024,D3_WAV!P102, IF(A_Stammdaten!$B$10=2025,D3_WAV!Q102,IF(A_Stammdaten!$B$10=2026,D3_WAV!R102,IF(A_Stammdaten!$B$10=2027,D3_WAV!S102)))))</f>
        <v>0</v>
      </c>
      <c r="N102" s="253">
        <f t="shared" si="16"/>
        <v>0</v>
      </c>
      <c r="O102" s="253">
        <f t="shared" si="17"/>
        <v>0</v>
      </c>
      <c r="P102" s="253">
        <f t="shared" si="18"/>
        <v>0</v>
      </c>
      <c r="Q102" s="253">
        <f t="shared" si="19"/>
        <v>0</v>
      </c>
      <c r="R102" s="253">
        <f t="shared" si="20"/>
        <v>0</v>
      </c>
      <c r="S102" s="253">
        <f t="shared" si="21"/>
        <v>0</v>
      </c>
      <c r="Y102" s="100" t="str">
        <f t="shared" si="22"/>
        <v>Zeitreihe_1</v>
      </c>
    </row>
    <row r="103" spans="1:25" x14ac:dyDescent="0.25">
      <c r="A103" s="16"/>
      <c r="B103" s="120"/>
      <c r="C103" s="33"/>
      <c r="D103" s="16"/>
      <c r="E103" s="16"/>
      <c r="F103" s="16"/>
      <c r="G103" s="16"/>
      <c r="H103" s="16"/>
      <c r="I103" s="15">
        <f>IF(C103&gt;A_Stammdaten!$B$10,0,SUM(D103,E103)-G103)</f>
        <v>0</v>
      </c>
      <c r="J103" s="16"/>
      <c r="K103" s="16">
        <f>IF(AND(A_Stammdaten!$B$10=C103,OR(B103="geleistete Anzahlungen und Anlagen im Bau des Sachanlagevermögens",B103="geleistete Anzahlungen auf immaterielle Vermögensgegenstände",B103="Grundstücke")),0,M103+L103)</f>
        <v>0</v>
      </c>
      <c r="L103" s="99">
        <f t="shared" si="23"/>
        <v>0</v>
      </c>
      <c r="M103" s="99">
        <f>IF(A_Stammdaten!$B$10=2023,D3_WAV!O103,IF(A_Stammdaten!$B$10=2024,D3_WAV!P103, IF(A_Stammdaten!$B$10=2025,D3_WAV!Q103,IF(A_Stammdaten!$B$10=2026,D3_WAV!R103,IF(A_Stammdaten!$B$10=2027,D3_WAV!S103)))))</f>
        <v>0</v>
      </c>
      <c r="N103" s="253">
        <f t="shared" si="16"/>
        <v>0</v>
      </c>
      <c r="O103" s="253">
        <f t="shared" si="17"/>
        <v>0</v>
      </c>
      <c r="P103" s="253">
        <f t="shared" si="18"/>
        <v>0</v>
      </c>
      <c r="Q103" s="253">
        <f t="shared" si="19"/>
        <v>0</v>
      </c>
      <c r="R103" s="253">
        <f t="shared" si="20"/>
        <v>0</v>
      </c>
      <c r="S103" s="253">
        <f t="shared" si="21"/>
        <v>0</v>
      </c>
      <c r="Y103" s="100" t="str">
        <f t="shared" si="22"/>
        <v>Zeitreihe_1</v>
      </c>
    </row>
    <row r="104" spans="1:25" x14ac:dyDescent="0.25">
      <c r="A104" s="16"/>
      <c r="B104" s="120"/>
      <c r="C104" s="33"/>
      <c r="D104" s="16"/>
      <c r="E104" s="16"/>
      <c r="F104" s="16"/>
      <c r="G104" s="16"/>
      <c r="H104" s="16"/>
      <c r="I104" s="15">
        <f>IF(C104&gt;A_Stammdaten!$B$10,0,SUM(D104,E104)-G104)</f>
        <v>0</v>
      </c>
      <c r="J104" s="16"/>
      <c r="K104" s="16">
        <f>IF(AND(A_Stammdaten!$B$10=C104,OR(B104="geleistete Anzahlungen und Anlagen im Bau des Sachanlagevermögens",B104="geleistete Anzahlungen auf immaterielle Vermögensgegenstände",B104="Grundstücke")),0,M104+L104)</f>
        <v>0</v>
      </c>
      <c r="L104" s="99">
        <f t="shared" si="23"/>
        <v>0</v>
      </c>
      <c r="M104" s="99">
        <f>IF(A_Stammdaten!$B$10=2023,D3_WAV!O104,IF(A_Stammdaten!$B$10=2024,D3_WAV!P104, IF(A_Stammdaten!$B$10=2025,D3_WAV!Q104,IF(A_Stammdaten!$B$10=2026,D3_WAV!R104,IF(A_Stammdaten!$B$10=2027,D3_WAV!S104)))))</f>
        <v>0</v>
      </c>
      <c r="N104" s="253">
        <f t="shared" si="16"/>
        <v>0</v>
      </c>
      <c r="O104" s="253">
        <f t="shared" si="17"/>
        <v>0</v>
      </c>
      <c r="P104" s="253">
        <f t="shared" si="18"/>
        <v>0</v>
      </c>
      <c r="Q104" s="253">
        <f t="shared" si="19"/>
        <v>0</v>
      </c>
      <c r="R104" s="253">
        <f t="shared" si="20"/>
        <v>0</v>
      </c>
      <c r="S104" s="253">
        <f t="shared" si="21"/>
        <v>0</v>
      </c>
      <c r="Y104" s="100" t="str">
        <f t="shared" si="22"/>
        <v>Zeitreihe_1</v>
      </c>
    </row>
    <row r="105" spans="1:25" x14ac:dyDescent="0.25">
      <c r="A105" s="16"/>
      <c r="B105" s="120"/>
      <c r="C105" s="33"/>
      <c r="D105" s="16"/>
      <c r="E105" s="16"/>
      <c r="F105" s="16"/>
      <c r="G105" s="16"/>
      <c r="H105" s="16"/>
      <c r="I105" s="15">
        <f>IF(C105&gt;A_Stammdaten!$B$10,0,SUM(D105,E105)-G105)</f>
        <v>0</v>
      </c>
      <c r="J105" s="16"/>
      <c r="K105" s="16">
        <f>IF(AND(A_Stammdaten!$B$10=C105,OR(B105="geleistete Anzahlungen und Anlagen im Bau des Sachanlagevermögens",B105="geleistete Anzahlungen auf immaterielle Vermögensgegenstände",B105="Grundstücke")),0,M105+L105)</f>
        <v>0</v>
      </c>
      <c r="L105" s="99">
        <f t="shared" si="23"/>
        <v>0</v>
      </c>
      <c r="M105" s="99">
        <f>IF(A_Stammdaten!$B$10=2023,D3_WAV!O105,IF(A_Stammdaten!$B$10=2024,D3_WAV!P105, IF(A_Stammdaten!$B$10=2025,D3_WAV!Q105,IF(A_Stammdaten!$B$10=2026,D3_WAV!R105,IF(A_Stammdaten!$B$10=2027,D3_WAV!S105)))))</f>
        <v>0</v>
      </c>
      <c r="N105" s="253">
        <f t="shared" si="16"/>
        <v>0</v>
      </c>
      <c r="O105" s="253">
        <f t="shared" si="17"/>
        <v>0</v>
      </c>
      <c r="P105" s="253">
        <f t="shared" si="18"/>
        <v>0</v>
      </c>
      <c r="Q105" s="253">
        <f t="shared" si="19"/>
        <v>0</v>
      </c>
      <c r="R105" s="253">
        <f t="shared" si="20"/>
        <v>0</v>
      </c>
      <c r="S105" s="253">
        <f t="shared" si="21"/>
        <v>0</v>
      </c>
      <c r="Y105" s="100" t="str">
        <f t="shared" si="22"/>
        <v>Zeitreihe_1</v>
      </c>
    </row>
    <row r="106" spans="1:25" x14ac:dyDescent="0.25">
      <c r="A106" s="185" t="s">
        <v>215</v>
      </c>
      <c r="B106" s="185" t="s">
        <v>215</v>
      </c>
      <c r="C106" s="185" t="s">
        <v>215</v>
      </c>
      <c r="D106" s="185" t="s">
        <v>215</v>
      </c>
      <c r="E106" s="185" t="s">
        <v>215</v>
      </c>
      <c r="F106" s="185" t="s">
        <v>215</v>
      </c>
      <c r="G106" s="185" t="s">
        <v>215</v>
      </c>
      <c r="H106" s="185" t="s">
        <v>215</v>
      </c>
      <c r="I106" s="185" t="s">
        <v>215</v>
      </c>
      <c r="J106" s="185" t="s">
        <v>215</v>
      </c>
      <c r="K106" s="185" t="s">
        <v>215</v>
      </c>
      <c r="L106" s="185" t="s">
        <v>215</v>
      </c>
      <c r="M106" s="185" t="s">
        <v>215</v>
      </c>
      <c r="N106" s="185" t="s">
        <v>215</v>
      </c>
      <c r="O106" s="185" t="s">
        <v>215</v>
      </c>
      <c r="P106" s="185" t="s">
        <v>215</v>
      </c>
      <c r="Q106" s="185" t="s">
        <v>215</v>
      </c>
      <c r="R106" s="185" t="s">
        <v>215</v>
      </c>
      <c r="S106" s="185" t="s">
        <v>215</v>
      </c>
    </row>
  </sheetData>
  <sheetProtection formatCells="0" formatColumns="0" formatRows="0"/>
  <autoFilter ref="A5:Y106"/>
  <mergeCells count="2">
    <mergeCell ref="A4:B4"/>
    <mergeCell ref="O4:S4"/>
  </mergeCells>
  <dataValidations count="3">
    <dataValidation type="list" allowBlank="1" showInputMessage="1" showErrorMessage="1" sqref="B6:B105">
      <formula1>WAV_Positionen</formula1>
    </dataValidation>
    <dataValidation type="list" allowBlank="1" showInputMessage="1" showErrorMessage="1" sqref="A6:A105">
      <formula1>NetzIds</formula1>
    </dataValidation>
    <dataValidation type="list" allowBlank="1" showInputMessage="1" showErrorMessage="1" sqref="C6:C105">
      <formula1>Selbst_geschaffene_gewerbliche_Schutzrechte_und_ähnliche_Rechte_und_Werte</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53"/>
  <sheetViews>
    <sheetView workbookViewId="0">
      <selection activeCell="C11" sqref="C11"/>
    </sheetView>
  </sheetViews>
  <sheetFormatPr baseColWidth="10" defaultRowHeight="15" x14ac:dyDescent="0.25"/>
  <cols>
    <col min="1" max="1" width="61.5703125" style="62" customWidth="1"/>
    <col min="2" max="2" width="9.7109375" style="62" customWidth="1"/>
    <col min="3" max="3" width="42" style="62" customWidth="1"/>
    <col min="4" max="16384" width="11.42578125" style="62"/>
  </cols>
  <sheetData>
    <row r="1" spans="1:5" ht="18.75" x14ac:dyDescent="0.3">
      <c r="A1" s="22" t="s">
        <v>197</v>
      </c>
    </row>
    <row r="3" spans="1:5" x14ac:dyDescent="0.25">
      <c r="A3" s="176" t="s">
        <v>14</v>
      </c>
      <c r="B3" s="176" t="s">
        <v>198</v>
      </c>
      <c r="C3" s="176" t="s">
        <v>199</v>
      </c>
    </row>
    <row r="4" spans="1:5" x14ac:dyDescent="0.25">
      <c r="A4" s="177" t="s">
        <v>41</v>
      </c>
      <c r="B4" s="177" t="s">
        <v>145</v>
      </c>
      <c r="C4" s="178"/>
      <c r="E4" s="14"/>
    </row>
    <row r="5" spans="1:5" x14ac:dyDescent="0.25">
      <c r="A5" s="177" t="s">
        <v>11</v>
      </c>
      <c r="B5" s="177" t="s">
        <v>145</v>
      </c>
      <c r="C5" s="178"/>
      <c r="E5" s="14"/>
    </row>
    <row r="6" spans="1:5" x14ac:dyDescent="0.25">
      <c r="A6" s="177" t="s">
        <v>37</v>
      </c>
      <c r="B6" s="177" t="s">
        <v>145</v>
      </c>
      <c r="C6" s="178"/>
      <c r="E6" s="14"/>
    </row>
    <row r="7" spans="1:5" x14ac:dyDescent="0.25">
      <c r="A7" s="177" t="s">
        <v>46</v>
      </c>
      <c r="B7" s="177" t="s">
        <v>145</v>
      </c>
      <c r="C7" s="178"/>
      <c r="E7" s="14"/>
    </row>
    <row r="8" spans="1:5" x14ac:dyDescent="0.25">
      <c r="A8" s="177" t="s">
        <v>23</v>
      </c>
      <c r="B8" s="177" t="s">
        <v>145</v>
      </c>
      <c r="C8" s="178"/>
      <c r="E8" s="14"/>
    </row>
    <row r="9" spans="1:5" x14ac:dyDescent="0.25">
      <c r="A9" s="177" t="s">
        <v>39</v>
      </c>
      <c r="B9" s="177" t="s">
        <v>145</v>
      </c>
      <c r="C9" s="178"/>
      <c r="E9" s="14"/>
    </row>
    <row r="10" spans="1:5" x14ac:dyDescent="0.25">
      <c r="A10" s="177" t="s">
        <v>24</v>
      </c>
      <c r="B10" s="177" t="s">
        <v>145</v>
      </c>
      <c r="C10" s="178"/>
      <c r="E10" s="14"/>
    </row>
    <row r="11" spans="1:5" x14ac:dyDescent="0.25">
      <c r="A11" s="177" t="s">
        <v>43</v>
      </c>
      <c r="B11" s="177" t="s">
        <v>145</v>
      </c>
      <c r="C11" s="178"/>
      <c r="E11" s="14"/>
    </row>
    <row r="12" spans="1:5" x14ac:dyDescent="0.25">
      <c r="A12" s="177" t="s">
        <v>33</v>
      </c>
      <c r="B12" s="177" t="s">
        <v>145</v>
      </c>
      <c r="C12" s="178"/>
      <c r="E12" s="14"/>
    </row>
    <row r="13" spans="1:5" x14ac:dyDescent="0.25">
      <c r="A13" s="177" t="s">
        <v>19</v>
      </c>
      <c r="B13" s="177" t="s">
        <v>145</v>
      </c>
      <c r="C13" s="178"/>
      <c r="E13" s="14"/>
    </row>
    <row r="14" spans="1:5" x14ac:dyDescent="0.25">
      <c r="A14" s="177" t="s">
        <v>18</v>
      </c>
      <c r="B14" s="177" t="s">
        <v>145</v>
      </c>
      <c r="C14" s="178"/>
      <c r="E14" s="14"/>
    </row>
    <row r="15" spans="1:5" x14ac:dyDescent="0.25">
      <c r="A15" s="177" t="s">
        <v>16</v>
      </c>
      <c r="B15" s="177" t="s">
        <v>145</v>
      </c>
      <c r="C15" s="178"/>
      <c r="E15" s="14"/>
    </row>
    <row r="16" spans="1:5" x14ac:dyDescent="0.25">
      <c r="A16" s="177" t="s">
        <v>21</v>
      </c>
      <c r="B16" s="177" t="s">
        <v>145</v>
      </c>
      <c r="C16" s="178"/>
      <c r="E16" s="14"/>
    </row>
    <row r="17" spans="1:5" x14ac:dyDescent="0.25">
      <c r="A17" s="177" t="s">
        <v>28</v>
      </c>
      <c r="B17" s="177" t="s">
        <v>145</v>
      </c>
      <c r="C17" s="178"/>
      <c r="E17" s="14"/>
    </row>
    <row r="18" spans="1:5" x14ac:dyDescent="0.25">
      <c r="A18" s="177" t="s">
        <v>20</v>
      </c>
      <c r="B18" s="177" t="s">
        <v>145</v>
      </c>
      <c r="C18" s="178"/>
      <c r="E18" s="14"/>
    </row>
    <row r="19" spans="1:5" x14ac:dyDescent="0.25">
      <c r="A19" s="177" t="s">
        <v>35</v>
      </c>
      <c r="B19" s="177" t="s">
        <v>145</v>
      </c>
      <c r="C19" s="178"/>
      <c r="E19" s="14"/>
    </row>
    <row r="20" spans="1:5" x14ac:dyDescent="0.25">
      <c r="A20" s="177" t="s">
        <v>25</v>
      </c>
      <c r="B20" s="177" t="s">
        <v>145</v>
      </c>
      <c r="C20" s="178"/>
      <c r="E20" s="14"/>
    </row>
    <row r="21" spans="1:5" x14ac:dyDescent="0.25">
      <c r="A21" s="177" t="s">
        <v>31</v>
      </c>
      <c r="B21" s="177" t="s">
        <v>145</v>
      </c>
      <c r="C21" s="178"/>
      <c r="E21" s="14"/>
    </row>
    <row r="22" spans="1:5" x14ac:dyDescent="0.25">
      <c r="A22" s="177" t="s">
        <v>141</v>
      </c>
      <c r="B22" s="177" t="s">
        <v>145</v>
      </c>
      <c r="C22" s="178"/>
      <c r="E22" s="14"/>
    </row>
    <row r="23" spans="1:5" x14ac:dyDescent="0.25">
      <c r="A23" s="177" t="s">
        <v>44</v>
      </c>
      <c r="B23" s="177" t="s">
        <v>145</v>
      </c>
      <c r="C23" s="178"/>
      <c r="E23" s="14"/>
    </row>
    <row r="24" spans="1:5" x14ac:dyDescent="0.25">
      <c r="A24" s="177" t="s">
        <v>42</v>
      </c>
      <c r="B24" s="177" t="s">
        <v>145</v>
      </c>
      <c r="C24" s="178"/>
      <c r="E24" s="14"/>
    </row>
    <row r="25" spans="1:5" x14ac:dyDescent="0.25">
      <c r="A25" s="177" t="s">
        <v>26</v>
      </c>
      <c r="B25" s="177" t="s">
        <v>145</v>
      </c>
      <c r="C25" s="178"/>
      <c r="E25" s="14"/>
    </row>
    <row r="26" spans="1:5" x14ac:dyDescent="0.25">
      <c r="A26" s="177" t="s">
        <v>32</v>
      </c>
      <c r="B26" s="177" t="s">
        <v>145</v>
      </c>
      <c r="C26" s="178"/>
      <c r="E26" s="14"/>
    </row>
    <row r="27" spans="1:5" x14ac:dyDescent="0.25">
      <c r="A27" s="177" t="s">
        <v>38</v>
      </c>
      <c r="B27" s="177" t="s">
        <v>145</v>
      </c>
      <c r="C27" s="178"/>
      <c r="E27" s="14"/>
    </row>
    <row r="28" spans="1:5" x14ac:dyDescent="0.25">
      <c r="A28" s="177" t="s">
        <v>29</v>
      </c>
      <c r="B28" s="177" t="s">
        <v>145</v>
      </c>
      <c r="C28" s="178"/>
      <c r="E28" s="14"/>
    </row>
    <row r="29" spans="1:5" x14ac:dyDescent="0.25">
      <c r="A29" s="177" t="s">
        <v>54</v>
      </c>
      <c r="B29" s="177" t="s">
        <v>145</v>
      </c>
      <c r="C29" s="178"/>
      <c r="E29" s="14"/>
    </row>
    <row r="30" spans="1:5" x14ac:dyDescent="0.25">
      <c r="A30" s="177" t="s">
        <v>53</v>
      </c>
      <c r="B30" s="177" t="s">
        <v>145</v>
      </c>
      <c r="C30" s="178"/>
      <c r="E30" s="14"/>
    </row>
    <row r="31" spans="1:5" x14ac:dyDescent="0.25">
      <c r="A31" s="177" t="s">
        <v>55</v>
      </c>
      <c r="B31" s="177" t="s">
        <v>145</v>
      </c>
      <c r="C31" s="178"/>
      <c r="E31" s="14"/>
    </row>
    <row r="32" spans="1:5" x14ac:dyDescent="0.25">
      <c r="A32" s="177" t="s">
        <v>56</v>
      </c>
      <c r="B32" s="177" t="s">
        <v>145</v>
      </c>
      <c r="C32" s="178"/>
      <c r="E32" s="14"/>
    </row>
    <row r="33" spans="1:5" x14ac:dyDescent="0.25">
      <c r="A33" s="177" t="s">
        <v>51</v>
      </c>
      <c r="B33" s="177" t="s">
        <v>145</v>
      </c>
      <c r="C33" s="178"/>
      <c r="E33" s="14"/>
    </row>
    <row r="34" spans="1:5" x14ac:dyDescent="0.25">
      <c r="A34" s="177" t="s">
        <v>52</v>
      </c>
      <c r="B34" s="177" t="s">
        <v>145</v>
      </c>
      <c r="C34" s="178"/>
      <c r="E34" s="14"/>
    </row>
    <row r="35" spans="1:5" x14ac:dyDescent="0.25">
      <c r="A35" s="177" t="s">
        <v>49</v>
      </c>
      <c r="B35" s="177" t="s">
        <v>145</v>
      </c>
      <c r="C35" s="178"/>
      <c r="E35" s="14"/>
    </row>
    <row r="36" spans="1:5" x14ac:dyDescent="0.25">
      <c r="A36" s="177" t="s">
        <v>50</v>
      </c>
      <c r="B36" s="177" t="s">
        <v>145</v>
      </c>
      <c r="C36" s="178"/>
      <c r="E36" s="14"/>
    </row>
    <row r="37" spans="1:5" x14ac:dyDescent="0.25">
      <c r="A37" s="177" t="s">
        <v>47</v>
      </c>
      <c r="B37" s="177" t="s">
        <v>145</v>
      </c>
      <c r="C37" s="178"/>
      <c r="E37" s="14"/>
    </row>
    <row r="38" spans="1:5" x14ac:dyDescent="0.25">
      <c r="A38" s="177" t="s">
        <v>48</v>
      </c>
      <c r="B38" s="177" t="s">
        <v>145</v>
      </c>
      <c r="C38" s="178"/>
      <c r="E38" s="14"/>
    </row>
    <row r="39" spans="1:5" x14ac:dyDescent="0.25">
      <c r="A39" s="177" t="s">
        <v>36</v>
      </c>
      <c r="B39" s="177" t="s">
        <v>145</v>
      </c>
      <c r="C39" s="178"/>
      <c r="E39" s="14"/>
    </row>
    <row r="40" spans="1:5" x14ac:dyDescent="0.25">
      <c r="A40" s="177" t="s">
        <v>40</v>
      </c>
      <c r="B40" s="177" t="s">
        <v>145</v>
      </c>
      <c r="C40" s="178"/>
      <c r="E40" s="14"/>
    </row>
    <row r="41" spans="1:5" x14ac:dyDescent="0.25">
      <c r="A41" s="177" t="s">
        <v>30</v>
      </c>
      <c r="B41" s="177" t="s">
        <v>145</v>
      </c>
      <c r="C41" s="178"/>
      <c r="E41" s="14"/>
    </row>
    <row r="42" spans="1:5" x14ac:dyDescent="0.25">
      <c r="A42" s="177" t="s">
        <v>57</v>
      </c>
      <c r="B42" s="177" t="s">
        <v>145</v>
      </c>
      <c r="C42" s="178"/>
      <c r="E42" s="14"/>
    </row>
    <row r="43" spans="1:5" x14ac:dyDescent="0.25">
      <c r="A43" s="177" t="s">
        <v>22</v>
      </c>
      <c r="B43" s="177" t="s">
        <v>145</v>
      </c>
      <c r="C43" s="178"/>
      <c r="E43" s="14"/>
    </row>
    <row r="44" spans="1:5" x14ac:dyDescent="0.25">
      <c r="A44" s="177" t="s">
        <v>45</v>
      </c>
      <c r="B44" s="177" t="s">
        <v>145</v>
      </c>
      <c r="C44" s="178"/>
      <c r="E44" s="14"/>
    </row>
    <row r="45" spans="1:5" x14ac:dyDescent="0.25">
      <c r="A45" s="177" t="s">
        <v>27</v>
      </c>
      <c r="B45" s="177" t="s">
        <v>145</v>
      </c>
      <c r="C45" s="178"/>
      <c r="E45" s="14"/>
    </row>
    <row r="46" spans="1:5" x14ac:dyDescent="0.25">
      <c r="A46" s="177" t="s">
        <v>17</v>
      </c>
      <c r="B46" s="177" t="s">
        <v>145</v>
      </c>
      <c r="C46" s="178"/>
      <c r="E46" s="14"/>
    </row>
    <row r="47" spans="1:5" x14ac:dyDescent="0.25">
      <c r="A47" s="177" t="s">
        <v>34</v>
      </c>
      <c r="B47" s="177" t="s">
        <v>145</v>
      </c>
      <c r="C47" s="178"/>
      <c r="E47" s="14"/>
    </row>
    <row r="48" spans="1:5" x14ac:dyDescent="0.25">
      <c r="A48" s="177" t="s">
        <v>7</v>
      </c>
      <c r="B48" s="177" t="s">
        <v>200</v>
      </c>
      <c r="C48" s="178"/>
    </row>
    <row r="49" spans="1:3" x14ac:dyDescent="0.25">
      <c r="A49" s="177" t="s">
        <v>62</v>
      </c>
      <c r="B49" s="177" t="s">
        <v>200</v>
      </c>
      <c r="C49" s="178"/>
    </row>
    <row r="50" spans="1:3" x14ac:dyDescent="0.25">
      <c r="A50" s="177" t="s">
        <v>63</v>
      </c>
      <c r="B50" s="177" t="s">
        <v>200</v>
      </c>
      <c r="C50" s="178"/>
    </row>
    <row r="51" spans="1:3" x14ac:dyDescent="0.25">
      <c r="A51" s="177" t="s">
        <v>187</v>
      </c>
      <c r="B51" s="177" t="s">
        <v>200</v>
      </c>
      <c r="C51" s="178"/>
    </row>
    <row r="52" spans="1:3" x14ac:dyDescent="0.25">
      <c r="A52" s="177" t="s">
        <v>201</v>
      </c>
      <c r="B52" s="177" t="s">
        <v>200</v>
      </c>
      <c r="C52" s="178"/>
    </row>
    <row r="53" spans="1:3" x14ac:dyDescent="0.25">
      <c r="A53" s="177" t="s">
        <v>6</v>
      </c>
      <c r="B53" s="177" t="s">
        <v>200</v>
      </c>
      <c r="C53" s="178"/>
    </row>
  </sheetData>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Listen!$P$2:$P$9</xm:f>
          </x14:formula1>
          <xm:sqref>C4:C53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5" tint="0.39997558519241921"/>
  </sheetPr>
  <dimension ref="A1:AMJ18"/>
  <sheetViews>
    <sheetView workbookViewId="0">
      <selection activeCell="C16" sqref="C16"/>
    </sheetView>
  </sheetViews>
  <sheetFormatPr baseColWidth="10" defaultColWidth="11.42578125" defaultRowHeight="15" x14ac:dyDescent="0.25"/>
  <cols>
    <col min="1" max="1" width="24.5703125" style="57" customWidth="1"/>
    <col min="2" max="2" width="19" style="57" customWidth="1"/>
    <col min="3" max="3" width="108" style="57" customWidth="1"/>
    <col min="4" max="4" width="16.140625" style="57" customWidth="1"/>
    <col min="5" max="5" width="12.42578125" style="58" customWidth="1"/>
    <col min="6" max="1024" width="11.5703125" style="57" customWidth="1"/>
    <col min="1025" max="16384" width="11.42578125" style="62"/>
  </cols>
  <sheetData>
    <row r="1" spans="1:9" ht="18.75" x14ac:dyDescent="0.3">
      <c r="A1" s="56" t="s">
        <v>250</v>
      </c>
      <c r="B1" s="56"/>
    </row>
    <row r="3" spans="1:9" x14ac:dyDescent="0.25">
      <c r="A3" s="85" t="s">
        <v>67</v>
      </c>
      <c r="B3" s="85" t="s">
        <v>99</v>
      </c>
      <c r="C3" s="85" t="s">
        <v>100</v>
      </c>
      <c r="F3" s="83"/>
      <c r="G3" s="83"/>
      <c r="H3" s="83"/>
      <c r="I3" s="83"/>
    </row>
    <row r="4" spans="1:9" ht="15.75" x14ac:dyDescent="0.25">
      <c r="A4" s="89" t="s">
        <v>101</v>
      </c>
      <c r="B4" s="90"/>
      <c r="C4" s="91"/>
      <c r="E4" s="59" t="s">
        <v>101</v>
      </c>
      <c r="F4" s="60"/>
      <c r="G4" s="83"/>
      <c r="H4" s="83"/>
      <c r="I4" s="83"/>
    </row>
    <row r="5" spans="1:9" ht="15.75" x14ac:dyDescent="0.25">
      <c r="A5" s="89" t="s">
        <v>101</v>
      </c>
      <c r="B5" s="90"/>
      <c r="C5" s="91"/>
      <c r="E5" s="59" t="s">
        <v>97</v>
      </c>
      <c r="F5" s="60"/>
      <c r="G5" s="83"/>
      <c r="H5" s="83"/>
      <c r="I5" s="83"/>
    </row>
    <row r="6" spans="1:9" ht="15.75" x14ac:dyDescent="0.25">
      <c r="A6" s="89" t="s">
        <v>101</v>
      </c>
      <c r="B6" s="90"/>
      <c r="C6" s="91"/>
      <c r="E6" s="59" t="s">
        <v>167</v>
      </c>
      <c r="F6" s="60"/>
      <c r="G6" s="83"/>
      <c r="H6" s="83"/>
      <c r="I6" s="83"/>
    </row>
    <row r="7" spans="1:9" ht="15.75" x14ac:dyDescent="0.25">
      <c r="A7" s="89" t="s">
        <v>101</v>
      </c>
      <c r="B7" s="90"/>
      <c r="C7" s="91"/>
      <c r="E7" s="59" t="s">
        <v>98</v>
      </c>
      <c r="F7" s="60"/>
      <c r="G7" s="83"/>
      <c r="H7" s="83"/>
      <c r="I7" s="83"/>
    </row>
    <row r="8" spans="1:9" ht="15.75" x14ac:dyDescent="0.25">
      <c r="A8" s="89" t="s">
        <v>101</v>
      </c>
      <c r="B8" s="90"/>
      <c r="C8" s="91"/>
      <c r="E8" s="59" t="s">
        <v>168</v>
      </c>
      <c r="F8" s="60"/>
      <c r="G8" s="83"/>
      <c r="H8" s="83"/>
      <c r="I8" s="83"/>
    </row>
    <row r="9" spans="1:9" ht="15.75" x14ac:dyDescent="0.25">
      <c r="A9" s="89" t="s">
        <v>101</v>
      </c>
      <c r="B9" s="90"/>
      <c r="C9" s="91"/>
      <c r="E9" s="59" t="s">
        <v>96</v>
      </c>
      <c r="F9" s="60"/>
      <c r="G9" s="83"/>
      <c r="H9" s="83"/>
      <c r="I9" s="83"/>
    </row>
    <row r="10" spans="1:9" ht="15.75" x14ac:dyDescent="0.25">
      <c r="A10" s="89" t="s">
        <v>101</v>
      </c>
      <c r="B10" s="90"/>
      <c r="C10" s="91"/>
      <c r="E10" s="59" t="s">
        <v>169</v>
      </c>
      <c r="F10" s="60"/>
      <c r="G10" s="83"/>
      <c r="H10" s="83"/>
      <c r="I10" s="83"/>
    </row>
    <row r="11" spans="1:9" x14ac:dyDescent="0.25">
      <c r="A11" s="14"/>
      <c r="B11" s="14"/>
      <c r="C11" s="14"/>
      <c r="D11" s="14"/>
      <c r="F11" s="83"/>
      <c r="G11" s="83"/>
      <c r="H11" s="83"/>
      <c r="I11" s="83"/>
    </row>
    <row r="12" spans="1:9" ht="15.75" x14ac:dyDescent="0.25">
      <c r="A12" s="92" t="s">
        <v>143</v>
      </c>
      <c r="B12" s="14"/>
      <c r="C12" s="14"/>
      <c r="D12" s="14"/>
      <c r="F12" s="83"/>
      <c r="G12" s="83"/>
      <c r="H12" s="83"/>
      <c r="I12" s="83"/>
    </row>
    <row r="13" spans="1:9" ht="30" x14ac:dyDescent="0.25">
      <c r="A13" s="84" t="s">
        <v>102</v>
      </c>
      <c r="B13" s="84" t="s">
        <v>103</v>
      </c>
      <c r="C13" s="84" t="s">
        <v>104</v>
      </c>
      <c r="D13" s="84" t="s">
        <v>105</v>
      </c>
      <c r="F13" s="83"/>
      <c r="G13" s="83"/>
      <c r="H13" s="83"/>
      <c r="I13" s="83"/>
    </row>
    <row r="14" spans="1:9" x14ac:dyDescent="0.25">
      <c r="A14" s="86"/>
      <c r="B14" s="87"/>
      <c r="C14" s="88"/>
      <c r="D14" s="88"/>
      <c r="F14" s="83"/>
      <c r="G14" s="83"/>
      <c r="H14" s="83"/>
      <c r="I14" s="83"/>
    </row>
    <row r="15" spans="1:9" x14ac:dyDescent="0.25">
      <c r="A15" s="86"/>
      <c r="B15" s="87"/>
      <c r="C15" s="88"/>
      <c r="D15" s="88"/>
      <c r="F15" s="83"/>
      <c r="G15" s="83"/>
      <c r="H15" s="83"/>
      <c r="I15" s="83"/>
    </row>
    <row r="16" spans="1:9" x14ac:dyDescent="0.25">
      <c r="A16" s="86"/>
      <c r="B16" s="87"/>
      <c r="C16" s="88"/>
      <c r="D16" s="88"/>
      <c r="F16" s="83"/>
      <c r="G16" s="83"/>
      <c r="H16" s="83"/>
      <c r="I16" s="83"/>
    </row>
    <row r="17" spans="1:9" x14ac:dyDescent="0.25">
      <c r="A17" s="86"/>
      <c r="B17" s="87"/>
      <c r="C17" s="88"/>
      <c r="D17" s="88"/>
      <c r="F17" s="83"/>
      <c r="G17" s="83"/>
      <c r="H17" s="83"/>
      <c r="I17" s="83"/>
    </row>
    <row r="18" spans="1:9" x14ac:dyDescent="0.25">
      <c r="A18" s="86"/>
      <c r="B18" s="87"/>
      <c r="C18" s="88"/>
      <c r="D18" s="88"/>
      <c r="F18" s="83"/>
      <c r="G18" s="83"/>
      <c r="H18" s="83"/>
      <c r="I18" s="83"/>
    </row>
  </sheetData>
  <sheetProtection formatCells="0" formatColumns="0" formatRows="0"/>
  <dataValidations count="1">
    <dataValidation type="list" allowBlank="1" showInputMessage="1" showErrorMessage="1" sqref="A4:A10">
      <formula1>$E$4:$E$10</formula1>
    </dataValidation>
  </dataValidations>
  <pageMargins left="0.70000000000000007" right="0.70000000000000007" top="1.5748031496062991" bottom="1.5748031496062991" header="1.1811023622047243" footer="1.1811023622047243"/>
  <pageSetup paperSize="9" fitToWidth="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Listen!$O$2:$O$4</xm:f>
          </x14:formula1>
          <xm:sqref>B14:B18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Ausfüllhilfe</vt:lpstr>
      <vt:lpstr>A_Stammdaten</vt:lpstr>
      <vt:lpstr>B_KKAuf</vt:lpstr>
      <vt:lpstr>D_SAV</vt:lpstr>
      <vt:lpstr>D1_Anl_Spiegel</vt:lpstr>
      <vt:lpstr>D2_BKZ_NAKB_SoPo</vt:lpstr>
      <vt:lpstr>D3_WAV</vt:lpstr>
      <vt:lpstr>D4_Zuordnung_HGB</vt:lpstr>
      <vt:lpstr>E_Erläuterung</vt:lpstr>
      <vt:lpstr>Ausfüllbeispiel AiB</vt:lpstr>
      <vt:lpstr>Listen</vt:lpstr>
      <vt:lpstr>Anlagengruppen</vt:lpstr>
      <vt:lpstr>Antragsjahre</vt:lpstr>
      <vt:lpstr>D2_BKZ_NAKB_SoPo!Druckbereich</vt:lpstr>
      <vt:lpstr>Investitionsjahre</vt:lpstr>
      <vt:lpstr>Selbst_geschaffene_gewerbliche_Schutzrechte_und_ähnliche_Rechte_und_Werte</vt:lpstr>
      <vt:lpstr>WAV_Positionen</vt:lpstr>
      <vt:lpstr>Zeitreihe_1</vt:lpstr>
      <vt:lpstr>Zeitreihe_2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Erhebungsbogen Kapitalkostenaufschlag Gas</dc:title>
  <dc:creator/>
  <cp:lastModifiedBy/>
  <dcterms:created xsi:type="dcterms:W3CDTF">2017-05-29T09:08:28Z</dcterms:created>
  <dcterms:modified xsi:type="dcterms:W3CDTF">2025-06-13T09:37:46Z</dcterms:modified>
</cp:coreProperties>
</file>